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450" windowHeight="6030" tabRatio="783" firstSheet="33" activeTab="44"/>
  </bookViews>
  <sheets>
    <sheet name="1..sz.mell." sheetId="2" r:id="rId1"/>
    <sheet name="2.sz.mell. " sheetId="3" r:id="rId2"/>
    <sheet name="3.sz.mell." sheetId="4" r:id="rId3"/>
    <sheet name="4.sz.mell." sheetId="5" r:id="rId4"/>
    <sheet name="5.sz.mell  " sheetId="6" r:id="rId5"/>
    <sheet name="6.sz.mell  " sheetId="7" r:id="rId6"/>
    <sheet name="7.sz.mell." sheetId="9" r:id="rId7"/>
    <sheet name="8.sz.mell." sheetId="10" r:id="rId8"/>
    <sheet name="9.sz mell." sheetId="62" r:id="rId9"/>
    <sheet name="10. sz mell." sheetId="61" r:id="rId10"/>
    <sheet name="11 sz mell." sheetId="60" r:id="rId11"/>
    <sheet name="12. sz. mell" sheetId="12" r:id="rId12"/>
    <sheet name="13..sz.mell." sheetId="40" r:id="rId13"/>
    <sheet name="14.sz.mell." sheetId="39" r:id="rId14"/>
    <sheet name="15..sz.mell." sheetId="47" r:id="rId15"/>
    <sheet name="16. sz. mell" sheetId="13" r:id="rId16"/>
    <sheet name="17. sz. mell" sheetId="15" r:id="rId17"/>
    <sheet name="18. sz. mell" sheetId="18" r:id="rId18"/>
    <sheet name="19.sz.mell." sheetId="42" r:id="rId19"/>
    <sheet name="20.sz.mell." sheetId="41" r:id="rId20"/>
    <sheet name="21.sz.mell." sheetId="48" r:id="rId21"/>
    <sheet name="22. sz. mell." sheetId="19" r:id="rId22"/>
    <sheet name="23.sz.mell." sheetId="44" r:id="rId23"/>
    <sheet name="24.sz.mell." sheetId="43" r:id="rId24"/>
    <sheet name="25.sz.mell." sheetId="49" r:id="rId25"/>
    <sheet name="26. sz. mell." sheetId="20" r:id="rId26"/>
    <sheet name="27. sz.mell." sheetId="46" r:id="rId27"/>
    <sheet name="28.sz.mell." sheetId="45" r:id="rId28"/>
    <sheet name="29.sz.mell." sheetId="50" r:id="rId29"/>
    <sheet name="30.sz.mell." sheetId="54" r:id="rId30"/>
    <sheet name="31.sz.mell." sheetId="53" r:id="rId31"/>
    <sheet name="32.sz.mell." sheetId="52" r:id="rId32"/>
    <sheet name="33.sz.mell." sheetId="51" r:id="rId33"/>
    <sheet name="34.sz.mell." sheetId="37" r:id="rId34"/>
    <sheet name="35. sz. mell" sheetId="21" r:id="rId35"/>
    <sheet name="36.sz.mell" sheetId="38" r:id="rId36"/>
    <sheet name="37.sz.mell." sheetId="56" r:id="rId37"/>
    <sheet name="38.sz.mell." sheetId="58" r:id="rId38"/>
    <sheet name="1.tájékoztató" sheetId="22" r:id="rId39"/>
    <sheet name="2. tájékoztató tábla" sheetId="23" r:id="rId40"/>
    <sheet name="3. tájékoztató tábla" sheetId="24" r:id="rId41"/>
    <sheet name="4. tájékoztató tábla" sheetId="25" r:id="rId42"/>
    <sheet name="5. tájékoztató tábla" sheetId="26" r:id="rId43"/>
    <sheet name="6. tájékoztató tábla" sheetId="27" r:id="rId44"/>
    <sheet name="7. tájékoztató tábla" sheetId="28" r:id="rId45"/>
    <sheet name="8.tájékoztató tábla" sheetId="29" r:id="rId46"/>
    <sheet name="9.sz tájékoztató tábla" sheetId="30" r:id="rId47"/>
    <sheet name="10. tájékoztató tábla" sheetId="32" r:id="rId48"/>
    <sheet name="11. tájékoztató tábla " sheetId="33" r:id="rId49"/>
    <sheet name="12. tájékoztató tábla" sheetId="34" r:id="rId50"/>
    <sheet name="13.tájékoztató tábla" sheetId="35" r:id="rId51"/>
    <sheet name="14.tájékoztató tábla" sheetId="55" r:id="rId52"/>
    <sheet name="Munka1" sheetId="57" r:id="rId53"/>
  </sheets>
  <definedNames>
    <definedName name="_xlnm.Print_Titles" localSheetId="11">'12. sz. mell'!$1:$6</definedName>
    <definedName name="_xlnm.Print_Titles" localSheetId="15">'16. sz. mell'!$1:$6</definedName>
    <definedName name="_xlnm.Print_Titles" localSheetId="16">'17. sz. mell'!$1:$6</definedName>
    <definedName name="_xlnm.Print_Titles" localSheetId="17">'18. sz. mell'!$1:$6</definedName>
    <definedName name="_xlnm.Print_Titles" localSheetId="21">'22. sz. mell.'!$1:$6</definedName>
    <definedName name="_xlnm.Print_Titles" localSheetId="25">'26. sz. mell.'!$1:$6</definedName>
    <definedName name="_xlnm.Print_Titles" localSheetId="44">'7. tájékoztató tábla'!$2:$5</definedName>
    <definedName name="_xlnm.Print_Titles" localSheetId="6">'7.sz.mell.'!$1:$4</definedName>
    <definedName name="_xlnm.Print_Area" localSheetId="0">'1..sz.mell.'!$A$1:$F$142</definedName>
    <definedName name="_xlnm.Print_Area" localSheetId="38">'1.tájékoztató'!$A$1:$F$126</definedName>
    <definedName name="_xlnm.Print_Area" localSheetId="1">'2.sz.mell. '!$A$1:$E$122</definedName>
    <definedName name="_xlnm.Print_Area" localSheetId="21">'22. sz. mell.'!$A$1:$E$137</definedName>
    <definedName name="_xlnm.Print_Area" localSheetId="2">'3.sz.mell.'!$A$1:$E$118</definedName>
    <definedName name="_xlnm.Print_Area" localSheetId="29">'30.sz.mell.'!$A$1:$E$136</definedName>
    <definedName name="_xlnm.Print_Area" localSheetId="33">'34.sz.mell.'!#REF!</definedName>
    <definedName name="_xlnm.Print_Area" localSheetId="3">'4.sz.mell.'!$A$1:$E$124</definedName>
    <definedName name="_xlnm.Print_Area" localSheetId="4">'5.sz.mell  '!$A$1:$J$34</definedName>
  </definedNames>
  <calcPr calcId="124519"/>
</workbook>
</file>

<file path=xl/calcChain.xml><?xml version="1.0" encoding="utf-8"?>
<calcChain xmlns="http://schemas.openxmlformats.org/spreadsheetml/2006/main">
  <c r="E36" i="22"/>
  <c r="D36"/>
  <c r="F27"/>
  <c r="E27"/>
  <c r="D27"/>
  <c r="C100"/>
  <c r="F39" i="28"/>
  <c r="E38"/>
  <c r="D38"/>
  <c r="F38" s="1"/>
  <c r="F37"/>
  <c r="F36"/>
  <c r="F35"/>
  <c r="E34"/>
  <c r="D34"/>
  <c r="D41" s="1"/>
  <c r="F31"/>
  <c r="F30"/>
  <c r="E28"/>
  <c r="F28" s="1"/>
  <c r="D28"/>
  <c r="F26"/>
  <c r="F25"/>
  <c r="E22"/>
  <c r="D22"/>
  <c r="F22" s="1"/>
  <c r="F21"/>
  <c r="F18"/>
  <c r="F17"/>
  <c r="F16"/>
  <c r="F15"/>
  <c r="F14"/>
  <c r="E13"/>
  <c r="E20" s="1"/>
  <c r="D13"/>
  <c r="D20" s="1"/>
  <c r="F12"/>
  <c r="F11"/>
  <c r="F10"/>
  <c r="E9"/>
  <c r="E24" s="1"/>
  <c r="D9"/>
  <c r="F9" s="1"/>
  <c r="F8"/>
  <c r="F7"/>
  <c r="F6"/>
  <c r="E41" l="1"/>
  <c r="F41" s="1"/>
  <c r="F24"/>
  <c r="F20"/>
  <c r="F13"/>
  <c r="F34"/>
  <c r="E62" i="3" l="1"/>
  <c r="E36"/>
  <c r="E87" i="42"/>
  <c r="D87"/>
  <c r="D40"/>
  <c r="D87" i="41"/>
  <c r="C40" i="42"/>
  <c r="D40" i="40" l="1"/>
  <c r="C40"/>
  <c r="D36" i="3" l="1"/>
  <c r="D62" s="1"/>
  <c r="C62"/>
  <c r="D8" i="40" l="1"/>
  <c r="K16" i="23" l="1"/>
  <c r="D14"/>
  <c r="K13"/>
  <c r="J12"/>
  <c r="I12"/>
  <c r="H12"/>
  <c r="G12"/>
  <c r="K12" s="1"/>
  <c r="F12"/>
  <c r="D12"/>
  <c r="K11"/>
  <c r="K10"/>
  <c r="J10"/>
  <c r="I10"/>
  <c r="H10"/>
  <c r="G10"/>
  <c r="F10"/>
  <c r="E10"/>
  <c r="D10"/>
  <c r="K9"/>
  <c r="K8" s="1"/>
  <c r="J8"/>
  <c r="I8"/>
  <c r="H8"/>
  <c r="G8"/>
  <c r="F8"/>
  <c r="D8"/>
  <c r="K7"/>
  <c r="J6"/>
  <c r="J5" s="1"/>
  <c r="J18" s="1"/>
  <c r="I6"/>
  <c r="H6"/>
  <c r="H5" s="1"/>
  <c r="G6"/>
  <c r="K6" s="1"/>
  <c r="F6"/>
  <c r="F5" s="1"/>
  <c r="F18" s="1"/>
  <c r="D6"/>
  <c r="I5"/>
  <c r="I18" s="1"/>
  <c r="G5"/>
  <c r="G18" s="1"/>
  <c r="E5"/>
  <c r="E18" s="1"/>
  <c r="D5"/>
  <c r="D18" s="1"/>
  <c r="H22" i="56"/>
  <c r="G20"/>
  <c r="G21" s="1"/>
  <c r="F20"/>
  <c r="F21" s="1"/>
  <c r="E20"/>
  <c r="E21" s="1"/>
  <c r="D20"/>
  <c r="D21" s="1"/>
  <c r="C20"/>
  <c r="C21" s="1"/>
  <c r="H18"/>
  <c r="H17"/>
  <c r="H16"/>
  <c r="H14"/>
  <c r="H13"/>
  <c r="H12"/>
  <c r="H11"/>
  <c r="H10"/>
  <c r="H9"/>
  <c r="H20" s="1"/>
  <c r="H21" s="1"/>
  <c r="G8"/>
  <c r="F8"/>
  <c r="E8"/>
  <c r="D8"/>
  <c r="C8"/>
  <c r="H7"/>
  <c r="H6"/>
  <c r="H8" s="1"/>
  <c r="H45" i="38"/>
  <c r="G44"/>
  <c r="G46" s="1"/>
  <c r="F44"/>
  <c r="F46" s="1"/>
  <c r="E44"/>
  <c r="E46" s="1"/>
  <c r="D44"/>
  <c r="D46" s="1"/>
  <c r="C44"/>
  <c r="C46" s="1"/>
  <c r="H43"/>
  <c r="H42"/>
  <c r="H44" s="1"/>
  <c r="H46" s="1"/>
  <c r="G39"/>
  <c r="F39"/>
  <c r="F40" s="1"/>
  <c r="E39"/>
  <c r="D39"/>
  <c r="C39"/>
  <c r="H38"/>
  <c r="H37"/>
  <c r="H36"/>
  <c r="H35"/>
  <c r="H39" s="1"/>
  <c r="G34"/>
  <c r="G40" s="1"/>
  <c r="E34"/>
  <c r="E40" s="1"/>
  <c r="D34"/>
  <c r="D40" s="1"/>
  <c r="C34"/>
  <c r="C40" s="1"/>
  <c r="H33"/>
  <c r="H32"/>
  <c r="H31"/>
  <c r="H30"/>
  <c r="H29"/>
  <c r="H34" s="1"/>
  <c r="H40" s="1"/>
  <c r="H27"/>
  <c r="H26"/>
  <c r="G25"/>
  <c r="F25"/>
  <c r="E25"/>
  <c r="D25"/>
  <c r="C25"/>
  <c r="H24"/>
  <c r="H23"/>
  <c r="H22"/>
  <c r="H25" s="1"/>
  <c r="G21"/>
  <c r="F21"/>
  <c r="E21"/>
  <c r="D21"/>
  <c r="C21"/>
  <c r="H20"/>
  <c r="H19"/>
  <c r="H18"/>
  <c r="H17"/>
  <c r="H21" s="1"/>
  <c r="G16"/>
  <c r="F16"/>
  <c r="E16"/>
  <c r="D16"/>
  <c r="C16"/>
  <c r="H15"/>
  <c r="H14"/>
  <c r="H13"/>
  <c r="H12"/>
  <c r="H16" s="1"/>
  <c r="H11"/>
  <c r="H10"/>
  <c r="H9"/>
  <c r="G8"/>
  <c r="G28" s="1"/>
  <c r="F8"/>
  <c r="F28" s="1"/>
  <c r="E8"/>
  <c r="E28" s="1"/>
  <c r="D8"/>
  <c r="D28" s="1"/>
  <c r="C8"/>
  <c r="C28" s="1"/>
  <c r="H7"/>
  <c r="H6"/>
  <c r="H5"/>
  <c r="H8" s="1"/>
  <c r="H28" s="1"/>
  <c r="H24" i="37"/>
  <c r="H22"/>
  <c r="H21"/>
  <c r="H19"/>
  <c r="H17"/>
  <c r="H16"/>
  <c r="H15"/>
  <c r="H14"/>
  <c r="H13"/>
  <c r="H12"/>
  <c r="H11"/>
  <c r="G9"/>
  <c r="G10" s="1"/>
  <c r="G18" s="1"/>
  <c r="F9"/>
  <c r="F10" s="1"/>
  <c r="F18" s="1"/>
  <c r="E9"/>
  <c r="E10" s="1"/>
  <c r="E18" s="1"/>
  <c r="D9"/>
  <c r="D10" s="1"/>
  <c r="D18" s="1"/>
  <c r="C9"/>
  <c r="C10" s="1"/>
  <c r="H8"/>
  <c r="H7"/>
  <c r="G6"/>
  <c r="F6"/>
  <c r="E6"/>
  <c r="D6"/>
  <c r="H6" s="1"/>
  <c r="C6"/>
  <c r="H5"/>
  <c r="H4"/>
  <c r="E66" i="51"/>
  <c r="E65" s="1"/>
  <c r="E64" s="1"/>
  <c r="E63" s="1"/>
  <c r="E67"/>
  <c r="E117" i="15"/>
  <c r="E122" s="1"/>
  <c r="E125" s="1"/>
  <c r="D117"/>
  <c r="D122" s="1"/>
  <c r="D125" s="1"/>
  <c r="C117"/>
  <c r="C122" s="1"/>
  <c r="C125" s="1"/>
  <c r="E104"/>
  <c r="D104"/>
  <c r="C104"/>
  <c r="E86"/>
  <c r="E116" s="1"/>
  <c r="E126" s="1"/>
  <c r="D86"/>
  <c r="D116" s="1"/>
  <c r="D126" s="1"/>
  <c r="C86"/>
  <c r="C116" s="1"/>
  <c r="C126" s="1"/>
  <c r="E80"/>
  <c r="D80"/>
  <c r="E73"/>
  <c r="D73"/>
  <c r="C73"/>
  <c r="E68"/>
  <c r="D68"/>
  <c r="C68"/>
  <c r="C77" s="1"/>
  <c r="C80" s="1"/>
  <c r="E62"/>
  <c r="D62"/>
  <c r="C62"/>
  <c r="E57"/>
  <c r="D57"/>
  <c r="C57"/>
  <c r="C51"/>
  <c r="E40"/>
  <c r="D40"/>
  <c r="C40"/>
  <c r="E37"/>
  <c r="D37"/>
  <c r="C37"/>
  <c r="E34"/>
  <c r="D34"/>
  <c r="C34"/>
  <c r="E33"/>
  <c r="D33"/>
  <c r="C33"/>
  <c r="E31"/>
  <c r="D31"/>
  <c r="C31"/>
  <c r="E30"/>
  <c r="D30"/>
  <c r="C30"/>
  <c r="E29"/>
  <c r="D29"/>
  <c r="C29"/>
  <c r="E22"/>
  <c r="D22"/>
  <c r="C22"/>
  <c r="E15"/>
  <c r="D15"/>
  <c r="C15"/>
  <c r="E8"/>
  <c r="E67" s="1"/>
  <c r="E81" s="1"/>
  <c r="D8"/>
  <c r="D67" s="1"/>
  <c r="D81" s="1"/>
  <c r="C8"/>
  <c r="C67" s="1"/>
  <c r="C81" s="1"/>
  <c r="C7"/>
  <c r="E117" i="13"/>
  <c r="E122" s="1"/>
  <c r="E125" s="1"/>
  <c r="D117"/>
  <c r="D122" s="1"/>
  <c r="D125" s="1"/>
  <c r="C117"/>
  <c r="C122" s="1"/>
  <c r="C125" s="1"/>
  <c r="E107"/>
  <c r="D107"/>
  <c r="C107"/>
  <c r="E104"/>
  <c r="D104"/>
  <c r="C104"/>
  <c r="E91"/>
  <c r="C91"/>
  <c r="E86"/>
  <c r="E116" s="1"/>
  <c r="E126" s="1"/>
  <c r="D86"/>
  <c r="D116" s="1"/>
  <c r="D126" s="1"/>
  <c r="C86"/>
  <c r="C116" s="1"/>
  <c r="C126" s="1"/>
  <c r="D80"/>
  <c r="C80"/>
  <c r="E73"/>
  <c r="D73"/>
  <c r="C73"/>
  <c r="E68"/>
  <c r="E77" s="1"/>
  <c r="E80" s="1"/>
  <c r="D68"/>
  <c r="C68"/>
  <c r="D62"/>
  <c r="C62"/>
  <c r="E57"/>
  <c r="E40"/>
  <c r="D40"/>
  <c r="C40"/>
  <c r="E37"/>
  <c r="D37"/>
  <c r="C37"/>
  <c r="E34"/>
  <c r="D34"/>
  <c r="C34"/>
  <c r="E33"/>
  <c r="D33"/>
  <c r="C33"/>
  <c r="E31"/>
  <c r="D31"/>
  <c r="C31"/>
  <c r="E30"/>
  <c r="D30"/>
  <c r="C30"/>
  <c r="D29"/>
  <c r="D15"/>
  <c r="C15"/>
  <c r="E8"/>
  <c r="E67" s="1"/>
  <c r="E81" s="1"/>
  <c r="D8"/>
  <c r="D67" s="1"/>
  <c r="D81" s="1"/>
  <c r="C8"/>
  <c r="C67" s="1"/>
  <c r="C81" s="1"/>
  <c r="E7"/>
  <c r="D7"/>
  <c r="C7"/>
  <c r="M32" i="60"/>
  <c r="L32"/>
  <c r="K32"/>
  <c r="K24"/>
  <c r="J24"/>
  <c r="I24"/>
  <c r="H24"/>
  <c r="G24"/>
  <c r="F24"/>
  <c r="E24"/>
  <c r="D24"/>
  <c r="C24"/>
  <c r="M24" s="1"/>
  <c r="B24"/>
  <c r="M23"/>
  <c r="L23"/>
  <c r="M22"/>
  <c r="L22"/>
  <c r="M21"/>
  <c r="L21"/>
  <c r="M20"/>
  <c r="L20"/>
  <c r="M19"/>
  <c r="L19"/>
  <c r="M18"/>
  <c r="L18"/>
  <c r="L24" s="1"/>
  <c r="K15"/>
  <c r="J15"/>
  <c r="I15"/>
  <c r="H15"/>
  <c r="G15"/>
  <c r="F15"/>
  <c r="E15"/>
  <c r="D15"/>
  <c r="C15"/>
  <c r="M15" s="1"/>
  <c r="B15"/>
  <c r="M14"/>
  <c r="L14"/>
  <c r="M13"/>
  <c r="L13"/>
  <c r="M12"/>
  <c r="L12"/>
  <c r="M11"/>
  <c r="L11"/>
  <c r="M10"/>
  <c r="L10"/>
  <c r="M9"/>
  <c r="L9"/>
  <c r="L15" s="1"/>
  <c r="M32" i="61"/>
  <c r="L32"/>
  <c r="K32"/>
  <c r="K24"/>
  <c r="J24"/>
  <c r="I24"/>
  <c r="H24"/>
  <c r="G24"/>
  <c r="F24"/>
  <c r="E24"/>
  <c r="D24"/>
  <c r="C24"/>
  <c r="B24"/>
  <c r="M23"/>
  <c r="L23"/>
  <c r="M22"/>
  <c r="L22"/>
  <c r="M21"/>
  <c r="L21"/>
  <c r="M20"/>
  <c r="L20"/>
  <c r="M19"/>
  <c r="L19"/>
  <c r="M18"/>
  <c r="L18"/>
  <c r="L24" s="1"/>
  <c r="K15"/>
  <c r="J15"/>
  <c r="I15"/>
  <c r="H15"/>
  <c r="G15"/>
  <c r="F15"/>
  <c r="E15"/>
  <c r="D15"/>
  <c r="C15"/>
  <c r="B15"/>
  <c r="M14"/>
  <c r="L14"/>
  <c r="M13"/>
  <c r="L13"/>
  <c r="M12"/>
  <c r="L12"/>
  <c r="M11"/>
  <c r="L11"/>
  <c r="M10"/>
  <c r="L10"/>
  <c r="M9"/>
  <c r="L9"/>
  <c r="L15" s="1"/>
  <c r="M32" i="62"/>
  <c r="L32"/>
  <c r="K32"/>
  <c r="K24"/>
  <c r="J24"/>
  <c r="I24"/>
  <c r="H24"/>
  <c r="G24"/>
  <c r="F24"/>
  <c r="E24"/>
  <c r="D24"/>
  <c r="C24"/>
  <c r="B24"/>
  <c r="M23"/>
  <c r="L23"/>
  <c r="M22"/>
  <c r="L22"/>
  <c r="M21"/>
  <c r="L21"/>
  <c r="M20"/>
  <c r="L20"/>
  <c r="M19"/>
  <c r="L19"/>
  <c r="M18"/>
  <c r="L18"/>
  <c r="L24" s="1"/>
  <c r="K15"/>
  <c r="J15"/>
  <c r="I15"/>
  <c r="H15"/>
  <c r="G15"/>
  <c r="F15"/>
  <c r="E15"/>
  <c r="D15"/>
  <c r="C15"/>
  <c r="B15"/>
  <c r="M14"/>
  <c r="L14"/>
  <c r="M13"/>
  <c r="L13"/>
  <c r="M12"/>
  <c r="L12"/>
  <c r="M11"/>
  <c r="L11"/>
  <c r="M10"/>
  <c r="L10"/>
  <c r="M9"/>
  <c r="L9"/>
  <c r="L15" s="1"/>
  <c r="K5" i="23" l="1"/>
  <c r="K18" s="1"/>
  <c r="C41" i="38"/>
  <c r="C47" s="1"/>
  <c r="E41"/>
  <c r="E47" s="1"/>
  <c r="H41"/>
  <c r="H47" s="1"/>
  <c r="D41"/>
  <c r="D47" s="1"/>
  <c r="G41"/>
  <c r="G47" s="1"/>
  <c r="F41"/>
  <c r="F47" s="1"/>
  <c r="D26" i="37"/>
  <c r="D20"/>
  <c r="F26"/>
  <c r="F20"/>
  <c r="C18"/>
  <c r="H10"/>
  <c r="E20"/>
  <c r="E26"/>
  <c r="G20"/>
  <c r="G26"/>
  <c r="H9"/>
  <c r="M15" i="61"/>
  <c r="M24"/>
  <c r="M15" i="62"/>
  <c r="M24"/>
  <c r="C20" i="37" l="1"/>
  <c r="H20" s="1"/>
  <c r="H18"/>
  <c r="C26"/>
  <c r="H26" l="1"/>
  <c r="H28"/>
  <c r="G26" i="9" l="1"/>
  <c r="F26"/>
  <c r="E26"/>
  <c r="C26"/>
  <c r="B26"/>
  <c r="G14" i="10"/>
  <c r="F14"/>
  <c r="E14"/>
  <c r="D14"/>
  <c r="B14"/>
  <c r="D31" i="6" l="1"/>
  <c r="E31"/>
  <c r="H126" i="2" l="1"/>
  <c r="G126"/>
  <c r="D39"/>
  <c r="E39"/>
  <c r="F39" s="1"/>
  <c r="C39"/>
  <c r="D30"/>
  <c r="E30"/>
  <c r="C30"/>
  <c r="F60"/>
  <c r="F50"/>
  <c r="F49"/>
  <c r="F46"/>
  <c r="F47"/>
  <c r="E126" i="12" l="1"/>
  <c r="E115"/>
  <c r="E118" s="1"/>
  <c r="C115"/>
  <c r="C118" s="1"/>
  <c r="E108"/>
  <c r="D108"/>
  <c r="D115" s="1"/>
  <c r="D118" s="1"/>
  <c r="C108"/>
  <c r="E103"/>
  <c r="D103"/>
  <c r="C103"/>
  <c r="E86"/>
  <c r="E107" s="1"/>
  <c r="E119" s="1"/>
  <c r="D86"/>
  <c r="D107" s="1"/>
  <c r="D119" s="1"/>
  <c r="C86"/>
  <c r="C107" s="1"/>
  <c r="C119" s="1"/>
  <c r="E73"/>
  <c r="D73"/>
  <c r="C73"/>
  <c r="E68"/>
  <c r="E77" s="1"/>
  <c r="E80" s="1"/>
  <c r="D68"/>
  <c r="D77" s="1"/>
  <c r="D80" s="1"/>
  <c r="C68"/>
  <c r="C77" s="1"/>
  <c r="C80" s="1"/>
  <c r="E63"/>
  <c r="D63"/>
  <c r="C63"/>
  <c r="E58"/>
  <c r="D58"/>
  <c r="C58"/>
  <c r="E52"/>
  <c r="D52"/>
  <c r="C52"/>
  <c r="E40"/>
  <c r="D40"/>
  <c r="C40"/>
  <c r="L35"/>
  <c r="K35"/>
  <c r="J35"/>
  <c r="E31"/>
  <c r="D31"/>
  <c r="C31"/>
  <c r="E30"/>
  <c r="D30"/>
  <c r="C30"/>
  <c r="E23"/>
  <c r="D23"/>
  <c r="C23"/>
  <c r="E16"/>
  <c r="D16"/>
  <c r="C16"/>
  <c r="E8"/>
  <c r="D8"/>
  <c r="D67" s="1"/>
  <c r="D81" s="1"/>
  <c r="C8"/>
  <c r="C67" s="1"/>
  <c r="C81" s="1"/>
  <c r="D7"/>
  <c r="E67" l="1"/>
  <c r="E81" s="1"/>
  <c r="C7"/>
  <c r="E7"/>
  <c r="E91" i="54" l="1"/>
  <c r="D91"/>
  <c r="C40" i="18"/>
  <c r="D40"/>
  <c r="E63" i="22" l="1"/>
  <c r="D63" i="3"/>
  <c r="D82" i="41" l="1"/>
  <c r="E82"/>
  <c r="C82"/>
  <c r="C105" i="18"/>
  <c r="I18" i="6"/>
  <c r="C18" i="7" l="1"/>
  <c r="C104" i="2" l="1"/>
  <c r="F131" i="22" l="1"/>
  <c r="E131"/>
  <c r="D131"/>
  <c r="D14"/>
  <c r="E14"/>
  <c r="F14"/>
  <c r="E19" i="7"/>
  <c r="D79" i="4"/>
  <c r="E79"/>
  <c r="C79"/>
  <c r="E131" i="52" l="1"/>
  <c r="C82" i="3" l="1"/>
  <c r="C36"/>
  <c r="G10" i="55"/>
  <c r="G11"/>
  <c r="G12"/>
  <c r="G13"/>
  <c r="G14"/>
  <c r="G16"/>
  <c r="C16"/>
  <c r="D16"/>
  <c r="E16"/>
  <c r="F16"/>
  <c r="G10" i="35"/>
  <c r="G11"/>
  <c r="G12"/>
  <c r="G13"/>
  <c r="G14"/>
  <c r="G15"/>
  <c r="C16"/>
  <c r="D16"/>
  <c r="E16"/>
  <c r="F16"/>
  <c r="G10" i="34"/>
  <c r="G11"/>
  <c r="G12"/>
  <c r="G13"/>
  <c r="G14"/>
  <c r="G15"/>
  <c r="C16"/>
  <c r="D16"/>
  <c r="E16"/>
  <c r="F16"/>
  <c r="G10" i="33"/>
  <c r="G11"/>
  <c r="G12"/>
  <c r="G13"/>
  <c r="G14"/>
  <c r="G15"/>
  <c r="C16"/>
  <c r="D16"/>
  <c r="E16"/>
  <c r="F16"/>
  <c r="G10" i="32"/>
  <c r="G11"/>
  <c r="G12"/>
  <c r="G13"/>
  <c r="G14"/>
  <c r="G15"/>
  <c r="C16"/>
  <c r="D16"/>
  <c r="E16"/>
  <c r="F16"/>
  <c r="E4" i="30"/>
  <c r="E5"/>
  <c r="E7"/>
  <c r="E9"/>
  <c r="E10"/>
  <c r="E7" i="29"/>
  <c r="E8"/>
  <c r="E9"/>
  <c r="E10"/>
  <c r="E12"/>
  <c r="C13"/>
  <c r="D13"/>
  <c r="E14"/>
  <c r="E15"/>
  <c r="E16"/>
  <c r="C17"/>
  <c r="D17"/>
  <c r="E19"/>
  <c r="D16" i="27"/>
  <c r="C8" i="26"/>
  <c r="C29"/>
  <c r="D21" i="25"/>
  <c r="E21"/>
  <c r="E5" i="24"/>
  <c r="F5"/>
  <c r="G5"/>
  <c r="H5"/>
  <c r="E10"/>
  <c r="F10"/>
  <c r="G10"/>
  <c r="H10"/>
  <c r="E15"/>
  <c r="F15"/>
  <c r="G15"/>
  <c r="C7" i="22"/>
  <c r="D7"/>
  <c r="E7"/>
  <c r="E6" s="1"/>
  <c r="F7"/>
  <c r="F6" s="1"/>
  <c r="C14"/>
  <c r="D6"/>
  <c r="C20"/>
  <c r="D20"/>
  <c r="E20"/>
  <c r="F20"/>
  <c r="C26"/>
  <c r="D26"/>
  <c r="E26"/>
  <c r="F26"/>
  <c r="C36"/>
  <c r="F36"/>
  <c r="C48"/>
  <c r="D48"/>
  <c r="E48"/>
  <c r="F48"/>
  <c r="C54"/>
  <c r="D54"/>
  <c r="E54"/>
  <c r="F54"/>
  <c r="C58"/>
  <c r="D58"/>
  <c r="E58"/>
  <c r="F58"/>
  <c r="C63"/>
  <c r="D63"/>
  <c r="F63"/>
  <c r="C68"/>
  <c r="D68"/>
  <c r="E68"/>
  <c r="F68"/>
  <c r="D72"/>
  <c r="E72"/>
  <c r="F72"/>
  <c r="D75"/>
  <c r="E75"/>
  <c r="F75"/>
  <c r="C82"/>
  <c r="D82"/>
  <c r="E82"/>
  <c r="F82"/>
  <c r="D100"/>
  <c r="E100"/>
  <c r="F100"/>
  <c r="D104"/>
  <c r="E104"/>
  <c r="F104"/>
  <c r="C113"/>
  <c r="D113"/>
  <c r="E113"/>
  <c r="F113"/>
  <c r="C121"/>
  <c r="D121"/>
  <c r="E121"/>
  <c r="F121"/>
  <c r="C8" i="51"/>
  <c r="D8"/>
  <c r="E8"/>
  <c r="E7"/>
  <c r="C15"/>
  <c r="D15"/>
  <c r="E15"/>
  <c r="C22"/>
  <c r="D22"/>
  <c r="E22"/>
  <c r="C30"/>
  <c r="D30"/>
  <c r="E30"/>
  <c r="C31"/>
  <c r="D31"/>
  <c r="E31"/>
  <c r="E29" s="1"/>
  <c r="C34"/>
  <c r="D34"/>
  <c r="E34"/>
  <c r="C37"/>
  <c r="C33"/>
  <c r="C29" s="1"/>
  <c r="C67" s="1"/>
  <c r="C86" s="1"/>
  <c r="D37"/>
  <c r="D33" s="1"/>
  <c r="E37"/>
  <c r="E33" s="1"/>
  <c r="C40"/>
  <c r="D40"/>
  <c r="E40"/>
  <c r="C51"/>
  <c r="D51"/>
  <c r="E51"/>
  <c r="C57"/>
  <c r="C62"/>
  <c r="D62"/>
  <c r="E62"/>
  <c r="C68"/>
  <c r="D68"/>
  <c r="E68"/>
  <c r="C73"/>
  <c r="D73"/>
  <c r="E73"/>
  <c r="C77"/>
  <c r="C82"/>
  <c r="C85" s="1"/>
  <c r="D77"/>
  <c r="D82"/>
  <c r="D85" s="1"/>
  <c r="E77"/>
  <c r="E85"/>
  <c r="C91"/>
  <c r="D91"/>
  <c r="E91"/>
  <c r="C112"/>
  <c r="C109" s="1"/>
  <c r="C121" s="1"/>
  <c r="C131" s="1"/>
  <c r="D112"/>
  <c r="D109" s="1"/>
  <c r="E112"/>
  <c r="E109" s="1"/>
  <c r="D121"/>
  <c r="C122"/>
  <c r="C127"/>
  <c r="C130" s="1"/>
  <c r="D122"/>
  <c r="E122"/>
  <c r="E127" s="1"/>
  <c r="E130" s="1"/>
  <c r="D127"/>
  <c r="D130"/>
  <c r="D131"/>
  <c r="C8" i="52"/>
  <c r="D8"/>
  <c r="D7"/>
  <c r="E8"/>
  <c r="C15"/>
  <c r="D15"/>
  <c r="E15"/>
  <c r="E7" s="1"/>
  <c r="C22"/>
  <c r="D22"/>
  <c r="E22"/>
  <c r="C30"/>
  <c r="D30"/>
  <c r="E30"/>
  <c r="C31"/>
  <c r="D31"/>
  <c r="E31"/>
  <c r="C34"/>
  <c r="D34"/>
  <c r="E34"/>
  <c r="C37"/>
  <c r="D37"/>
  <c r="D33" s="1"/>
  <c r="D29" s="1"/>
  <c r="E37"/>
  <c r="E33"/>
  <c r="C40"/>
  <c r="D40"/>
  <c r="E40"/>
  <c r="C51"/>
  <c r="D51"/>
  <c r="E51"/>
  <c r="C57"/>
  <c r="C62"/>
  <c r="D62"/>
  <c r="E62"/>
  <c r="C68"/>
  <c r="D68"/>
  <c r="E68"/>
  <c r="C73"/>
  <c r="D73"/>
  <c r="E73"/>
  <c r="C77"/>
  <c r="C82" s="1"/>
  <c r="C85" s="1"/>
  <c r="D77"/>
  <c r="D82"/>
  <c r="D85" s="1"/>
  <c r="E77"/>
  <c r="E82" s="1"/>
  <c r="E85" s="1"/>
  <c r="C91"/>
  <c r="D91"/>
  <c r="E91"/>
  <c r="C112"/>
  <c r="C109" s="1"/>
  <c r="C121" s="1"/>
  <c r="C131" s="1"/>
  <c r="D112"/>
  <c r="D109" s="1"/>
  <c r="E112"/>
  <c r="E109" s="1"/>
  <c r="E121" s="1"/>
  <c r="C122"/>
  <c r="C127"/>
  <c r="C130" s="1"/>
  <c r="D122"/>
  <c r="D127" s="1"/>
  <c r="D130" s="1"/>
  <c r="E122"/>
  <c r="E127"/>
  <c r="E130" s="1"/>
  <c r="C7" i="53"/>
  <c r="C8"/>
  <c r="D8"/>
  <c r="E8"/>
  <c r="C15"/>
  <c r="D15"/>
  <c r="D7" s="1"/>
  <c r="E15"/>
  <c r="C22"/>
  <c r="D22"/>
  <c r="E22"/>
  <c r="C30"/>
  <c r="D30"/>
  <c r="E30"/>
  <c r="C31"/>
  <c r="D31"/>
  <c r="E31"/>
  <c r="C33"/>
  <c r="C34"/>
  <c r="D34"/>
  <c r="E34"/>
  <c r="C37"/>
  <c r="D37"/>
  <c r="E37"/>
  <c r="E33"/>
  <c r="C40"/>
  <c r="D40"/>
  <c r="E40"/>
  <c r="C51"/>
  <c r="D51"/>
  <c r="E51"/>
  <c r="C57"/>
  <c r="C62"/>
  <c r="D62"/>
  <c r="E62"/>
  <c r="C68"/>
  <c r="D68"/>
  <c r="E68"/>
  <c r="C73"/>
  <c r="D73"/>
  <c r="E73"/>
  <c r="C77"/>
  <c r="C82" s="1"/>
  <c r="C85" s="1"/>
  <c r="D77"/>
  <c r="D82" s="1"/>
  <c r="D85" s="1"/>
  <c r="E77"/>
  <c r="E82" s="1"/>
  <c r="E85" s="1"/>
  <c r="C91"/>
  <c r="D91"/>
  <c r="E91"/>
  <c r="C109"/>
  <c r="C112"/>
  <c r="D112"/>
  <c r="D109" s="1"/>
  <c r="D121" s="1"/>
  <c r="D131" s="1"/>
  <c r="E112"/>
  <c r="E109"/>
  <c r="C122"/>
  <c r="C127"/>
  <c r="C130" s="1"/>
  <c r="D122"/>
  <c r="D127" s="1"/>
  <c r="D130" s="1"/>
  <c r="E122"/>
  <c r="E127"/>
  <c r="E130" s="1"/>
  <c r="C8" i="54"/>
  <c r="D8"/>
  <c r="E8"/>
  <c r="C15"/>
  <c r="C67" s="1"/>
  <c r="D15"/>
  <c r="E15"/>
  <c r="C22"/>
  <c r="D22"/>
  <c r="E22"/>
  <c r="C30"/>
  <c r="D30"/>
  <c r="E30"/>
  <c r="C31"/>
  <c r="D31"/>
  <c r="E31"/>
  <c r="C34"/>
  <c r="D34"/>
  <c r="E34"/>
  <c r="E33"/>
  <c r="E29" s="1"/>
  <c r="C37"/>
  <c r="D37"/>
  <c r="D33" s="1"/>
  <c r="D29" s="1"/>
  <c r="E37"/>
  <c r="C40"/>
  <c r="D40"/>
  <c r="E40"/>
  <c r="C51"/>
  <c r="D51"/>
  <c r="E51"/>
  <c r="C57"/>
  <c r="C62"/>
  <c r="D62"/>
  <c r="E62"/>
  <c r="C68"/>
  <c r="D68"/>
  <c r="E68"/>
  <c r="C73"/>
  <c r="D73"/>
  <c r="E73"/>
  <c r="C77"/>
  <c r="D77"/>
  <c r="D82" s="1"/>
  <c r="D85" s="1"/>
  <c r="E77"/>
  <c r="E82"/>
  <c r="E85" s="1"/>
  <c r="C91"/>
  <c r="D109"/>
  <c r="C112"/>
  <c r="C109"/>
  <c r="D112"/>
  <c r="E112"/>
  <c r="E109"/>
  <c r="C122"/>
  <c r="D122"/>
  <c r="D127" s="1"/>
  <c r="E122"/>
  <c r="E127"/>
  <c r="E130" s="1"/>
  <c r="C127"/>
  <c r="C130"/>
  <c r="D130"/>
  <c r="E136"/>
  <c r="C8" i="50"/>
  <c r="D8"/>
  <c r="E8"/>
  <c r="C15"/>
  <c r="D15"/>
  <c r="D7" s="1"/>
  <c r="E15"/>
  <c r="C22"/>
  <c r="D22"/>
  <c r="E22"/>
  <c r="C30"/>
  <c r="D30"/>
  <c r="E30"/>
  <c r="C31"/>
  <c r="C29" s="1"/>
  <c r="C67" s="1"/>
  <c r="C86" s="1"/>
  <c r="D31"/>
  <c r="E31"/>
  <c r="C34"/>
  <c r="C33"/>
  <c r="D34"/>
  <c r="E34"/>
  <c r="E33" s="1"/>
  <c r="E29" s="1"/>
  <c r="C37"/>
  <c r="D37"/>
  <c r="D33" s="1"/>
  <c r="D29" s="1"/>
  <c r="D67" s="1"/>
  <c r="D86" s="1"/>
  <c r="E37"/>
  <c r="C40"/>
  <c r="D40"/>
  <c r="E40"/>
  <c r="C51"/>
  <c r="D51"/>
  <c r="E51"/>
  <c r="C57"/>
  <c r="C62"/>
  <c r="D62"/>
  <c r="E62"/>
  <c r="C68"/>
  <c r="D68"/>
  <c r="E68"/>
  <c r="C73"/>
  <c r="D73"/>
  <c r="E73"/>
  <c r="C77"/>
  <c r="C82" s="1"/>
  <c r="D77"/>
  <c r="D82"/>
  <c r="D85" s="1"/>
  <c r="E77"/>
  <c r="E82" s="1"/>
  <c r="C85"/>
  <c r="E85"/>
  <c r="C91"/>
  <c r="D91"/>
  <c r="E91"/>
  <c r="C109"/>
  <c r="C121" s="1"/>
  <c r="C131" s="1"/>
  <c r="C112"/>
  <c r="D112"/>
  <c r="D109" s="1"/>
  <c r="E112"/>
  <c r="E109" s="1"/>
  <c r="E121" s="1"/>
  <c r="E131" s="1"/>
  <c r="C122"/>
  <c r="C127" s="1"/>
  <c r="C130"/>
  <c r="D122"/>
  <c r="E122"/>
  <c r="D127"/>
  <c r="E127"/>
  <c r="E130" s="1"/>
  <c r="D130"/>
  <c r="C8" i="45"/>
  <c r="C67" s="1"/>
  <c r="C86" s="1"/>
  <c r="D8"/>
  <c r="E8"/>
  <c r="E7" s="1"/>
  <c r="C15"/>
  <c r="D15"/>
  <c r="D7" s="1"/>
  <c r="E15"/>
  <c r="C22"/>
  <c r="D22"/>
  <c r="E22"/>
  <c r="C30"/>
  <c r="D30"/>
  <c r="E30"/>
  <c r="C31"/>
  <c r="D31"/>
  <c r="E31"/>
  <c r="C34"/>
  <c r="D34"/>
  <c r="E34"/>
  <c r="C37"/>
  <c r="C33" s="1"/>
  <c r="C29"/>
  <c r="D37"/>
  <c r="E37"/>
  <c r="E33" s="1"/>
  <c r="E29" s="1"/>
  <c r="E67" s="1"/>
  <c r="C40"/>
  <c r="D40"/>
  <c r="E40"/>
  <c r="C51"/>
  <c r="D51"/>
  <c r="E51"/>
  <c r="C57"/>
  <c r="C62"/>
  <c r="D62"/>
  <c r="E62"/>
  <c r="C68"/>
  <c r="D68"/>
  <c r="E68"/>
  <c r="C73"/>
  <c r="D73"/>
  <c r="E73"/>
  <c r="C77"/>
  <c r="D77"/>
  <c r="D82" s="1"/>
  <c r="D85" s="1"/>
  <c r="E77"/>
  <c r="E82" s="1"/>
  <c r="C82"/>
  <c r="C85"/>
  <c r="E85"/>
  <c r="C91"/>
  <c r="D91"/>
  <c r="E91"/>
  <c r="C121"/>
  <c r="C131" s="1"/>
  <c r="C112"/>
  <c r="C109" s="1"/>
  <c r="D112"/>
  <c r="D109"/>
  <c r="E112"/>
  <c r="E109" s="1"/>
  <c r="E121" s="1"/>
  <c r="E131" s="1"/>
  <c r="C122"/>
  <c r="D122"/>
  <c r="D127"/>
  <c r="E122"/>
  <c r="C127"/>
  <c r="C130" s="1"/>
  <c r="E127"/>
  <c r="E130" s="1"/>
  <c r="D130"/>
  <c r="C8" i="46"/>
  <c r="D8"/>
  <c r="E8"/>
  <c r="C15"/>
  <c r="D15"/>
  <c r="D7" s="1"/>
  <c r="E15"/>
  <c r="E7" s="1"/>
  <c r="C22"/>
  <c r="D22"/>
  <c r="E22"/>
  <c r="C30"/>
  <c r="D30"/>
  <c r="E30"/>
  <c r="C31"/>
  <c r="D31"/>
  <c r="E31"/>
  <c r="E29"/>
  <c r="C34"/>
  <c r="D34"/>
  <c r="E34"/>
  <c r="C37"/>
  <c r="C33"/>
  <c r="C29" s="1"/>
  <c r="D37"/>
  <c r="D33" s="1"/>
  <c r="D29" s="1"/>
  <c r="E37"/>
  <c r="E33" s="1"/>
  <c r="C40"/>
  <c r="D40"/>
  <c r="E40"/>
  <c r="C51"/>
  <c r="D51"/>
  <c r="E51"/>
  <c r="C57"/>
  <c r="C62"/>
  <c r="D62"/>
  <c r="E62"/>
  <c r="C68"/>
  <c r="D68"/>
  <c r="E68"/>
  <c r="C73"/>
  <c r="D73"/>
  <c r="E73"/>
  <c r="C77"/>
  <c r="C82" s="1"/>
  <c r="C85" s="1"/>
  <c r="D77"/>
  <c r="E77"/>
  <c r="E82" s="1"/>
  <c r="E85" s="1"/>
  <c r="D82"/>
  <c r="D85" s="1"/>
  <c r="C91"/>
  <c r="D91"/>
  <c r="E91"/>
  <c r="C112"/>
  <c r="C109" s="1"/>
  <c r="D112"/>
  <c r="D109" s="1"/>
  <c r="E112"/>
  <c r="E109"/>
  <c r="C122"/>
  <c r="C127"/>
  <c r="C130" s="1"/>
  <c r="D122"/>
  <c r="E122"/>
  <c r="E127" s="1"/>
  <c r="E130" s="1"/>
  <c r="D127"/>
  <c r="D130"/>
  <c r="C8" i="20"/>
  <c r="D8"/>
  <c r="E8"/>
  <c r="C15"/>
  <c r="D15"/>
  <c r="E15"/>
  <c r="E7" s="1"/>
  <c r="C22"/>
  <c r="D22"/>
  <c r="E22"/>
  <c r="C30"/>
  <c r="D30"/>
  <c r="E30"/>
  <c r="C31"/>
  <c r="D31"/>
  <c r="E31"/>
  <c r="C34"/>
  <c r="C33"/>
  <c r="D34"/>
  <c r="E34"/>
  <c r="E33" s="1"/>
  <c r="E29" s="1"/>
  <c r="C37"/>
  <c r="D37"/>
  <c r="D33" s="1"/>
  <c r="D29" s="1"/>
  <c r="E37"/>
  <c r="C40"/>
  <c r="D40"/>
  <c r="E40"/>
  <c r="C51"/>
  <c r="D51"/>
  <c r="E51"/>
  <c r="C57"/>
  <c r="C62"/>
  <c r="D62"/>
  <c r="E62"/>
  <c r="C68"/>
  <c r="D68"/>
  <c r="E68"/>
  <c r="C73"/>
  <c r="D73"/>
  <c r="E73"/>
  <c r="C77"/>
  <c r="C82" s="1"/>
  <c r="C85" s="1"/>
  <c r="D77"/>
  <c r="D82" s="1"/>
  <c r="D85" s="1"/>
  <c r="E77"/>
  <c r="E82" s="1"/>
  <c r="E85" s="1"/>
  <c r="C91"/>
  <c r="D91"/>
  <c r="E91"/>
  <c r="C109"/>
  <c r="C112"/>
  <c r="D112"/>
  <c r="D109" s="1"/>
  <c r="E112"/>
  <c r="E109" s="1"/>
  <c r="E121" s="1"/>
  <c r="E131" s="1"/>
  <c r="C122"/>
  <c r="C127" s="1"/>
  <c r="D122"/>
  <c r="D127"/>
  <c r="D130" s="1"/>
  <c r="E122"/>
  <c r="E127" s="1"/>
  <c r="C130"/>
  <c r="E130"/>
  <c r="E136"/>
  <c r="C8" i="49"/>
  <c r="D8"/>
  <c r="E8"/>
  <c r="E7"/>
  <c r="C15"/>
  <c r="D15"/>
  <c r="D7" s="1"/>
  <c r="E15"/>
  <c r="C22"/>
  <c r="D22"/>
  <c r="E22"/>
  <c r="C30"/>
  <c r="D30"/>
  <c r="E30"/>
  <c r="C31"/>
  <c r="D31"/>
  <c r="E31"/>
  <c r="E33"/>
  <c r="E29" s="1"/>
  <c r="E67" s="1"/>
  <c r="E86" s="1"/>
  <c r="C34"/>
  <c r="D34"/>
  <c r="E34"/>
  <c r="C37"/>
  <c r="C33" s="1"/>
  <c r="D37"/>
  <c r="D33" s="1"/>
  <c r="E37"/>
  <c r="C40"/>
  <c r="D40"/>
  <c r="E40"/>
  <c r="C51"/>
  <c r="D51"/>
  <c r="E51"/>
  <c r="C57"/>
  <c r="D57"/>
  <c r="E57"/>
  <c r="C62"/>
  <c r="D62"/>
  <c r="E62"/>
  <c r="C68"/>
  <c r="D68"/>
  <c r="E68"/>
  <c r="C73"/>
  <c r="D73"/>
  <c r="E73"/>
  <c r="C77"/>
  <c r="C82" s="1"/>
  <c r="C85" s="1"/>
  <c r="D77"/>
  <c r="E77"/>
  <c r="E82" s="1"/>
  <c r="D82"/>
  <c r="D85" s="1"/>
  <c r="E85"/>
  <c r="D91"/>
  <c r="E91"/>
  <c r="C96"/>
  <c r="C91" s="1"/>
  <c r="E109"/>
  <c r="C112"/>
  <c r="C109" s="1"/>
  <c r="D112"/>
  <c r="D109" s="1"/>
  <c r="D121"/>
  <c r="E112"/>
  <c r="E121"/>
  <c r="E131" s="1"/>
  <c r="C122"/>
  <c r="D122"/>
  <c r="D127" s="1"/>
  <c r="D130" s="1"/>
  <c r="E122"/>
  <c r="E127" s="1"/>
  <c r="C127"/>
  <c r="C130"/>
  <c r="E130"/>
  <c r="C8" i="43"/>
  <c r="D8"/>
  <c r="E8"/>
  <c r="C15"/>
  <c r="C7" s="1"/>
  <c r="D15"/>
  <c r="D7" s="1"/>
  <c r="E15"/>
  <c r="E7" s="1"/>
  <c r="C22"/>
  <c r="D22"/>
  <c r="E22"/>
  <c r="C30"/>
  <c r="D30"/>
  <c r="E30"/>
  <c r="C31"/>
  <c r="D31"/>
  <c r="E31"/>
  <c r="C34"/>
  <c r="D34"/>
  <c r="E34"/>
  <c r="C37"/>
  <c r="C33" s="1"/>
  <c r="D37"/>
  <c r="E37"/>
  <c r="E33" s="1"/>
  <c r="E29" s="1"/>
  <c r="C40"/>
  <c r="D40"/>
  <c r="E40"/>
  <c r="C51"/>
  <c r="D51"/>
  <c r="E51"/>
  <c r="C57"/>
  <c r="D57"/>
  <c r="E57"/>
  <c r="C62"/>
  <c r="D62"/>
  <c r="E62"/>
  <c r="C68"/>
  <c r="D68"/>
  <c r="E68"/>
  <c r="C73"/>
  <c r="D73"/>
  <c r="E73"/>
  <c r="C77"/>
  <c r="C85" s="1"/>
  <c r="D77"/>
  <c r="E77"/>
  <c r="E82" s="1"/>
  <c r="E85" s="1"/>
  <c r="D85"/>
  <c r="D91"/>
  <c r="E91"/>
  <c r="C96"/>
  <c r="C91" s="1"/>
  <c r="C121" s="1"/>
  <c r="C131" s="1"/>
  <c r="C112"/>
  <c r="C109" s="1"/>
  <c r="D112"/>
  <c r="D109"/>
  <c r="E112"/>
  <c r="E109"/>
  <c r="E121" s="1"/>
  <c r="E131" s="1"/>
  <c r="C122"/>
  <c r="D122"/>
  <c r="D127" s="1"/>
  <c r="D130" s="1"/>
  <c r="E122"/>
  <c r="C127"/>
  <c r="C130" s="1"/>
  <c r="E127"/>
  <c r="E130"/>
  <c r="C8" i="44"/>
  <c r="D8"/>
  <c r="E8"/>
  <c r="C15"/>
  <c r="D15"/>
  <c r="D7" s="1"/>
  <c r="E15"/>
  <c r="E7" s="1"/>
  <c r="C22"/>
  <c r="D22"/>
  <c r="E22"/>
  <c r="C30"/>
  <c r="D30"/>
  <c r="E30"/>
  <c r="C31"/>
  <c r="D31"/>
  <c r="E31"/>
  <c r="C34"/>
  <c r="D34"/>
  <c r="E34"/>
  <c r="C37"/>
  <c r="C33"/>
  <c r="D37"/>
  <c r="D33" s="1"/>
  <c r="D29" s="1"/>
  <c r="E37"/>
  <c r="E33" s="1"/>
  <c r="E29" s="1"/>
  <c r="C40"/>
  <c r="D40"/>
  <c r="E40"/>
  <c r="C51"/>
  <c r="D51"/>
  <c r="E51"/>
  <c r="C57"/>
  <c r="C62"/>
  <c r="D62"/>
  <c r="E62"/>
  <c r="C68"/>
  <c r="D68"/>
  <c r="E68"/>
  <c r="C73"/>
  <c r="D73"/>
  <c r="E73"/>
  <c r="C77"/>
  <c r="C82" s="1"/>
  <c r="C85" s="1"/>
  <c r="D77"/>
  <c r="D82" s="1"/>
  <c r="D85" s="1"/>
  <c r="E77"/>
  <c r="E82" s="1"/>
  <c r="E85" s="1"/>
  <c r="C91"/>
  <c r="D91"/>
  <c r="E91"/>
  <c r="C112"/>
  <c r="C109"/>
  <c r="D112"/>
  <c r="D109" s="1"/>
  <c r="E112"/>
  <c r="E109" s="1"/>
  <c r="D121"/>
  <c r="C122"/>
  <c r="D122"/>
  <c r="D127" s="1"/>
  <c r="D130" s="1"/>
  <c r="E122"/>
  <c r="E127"/>
  <c r="E130" s="1"/>
  <c r="C127"/>
  <c r="C130" s="1"/>
  <c r="D131"/>
  <c r="C8" i="19"/>
  <c r="D8"/>
  <c r="E8"/>
  <c r="C15"/>
  <c r="D15"/>
  <c r="E15"/>
  <c r="C22"/>
  <c r="D22"/>
  <c r="E22"/>
  <c r="C30"/>
  <c r="D30"/>
  <c r="E30"/>
  <c r="C31"/>
  <c r="D31"/>
  <c r="E31"/>
  <c r="C34"/>
  <c r="D34"/>
  <c r="E34"/>
  <c r="C37"/>
  <c r="C33" s="1"/>
  <c r="C29" s="1"/>
  <c r="D37"/>
  <c r="E37"/>
  <c r="E33" s="1"/>
  <c r="C40"/>
  <c r="D40"/>
  <c r="E40"/>
  <c r="C51"/>
  <c r="D51"/>
  <c r="E51"/>
  <c r="C57"/>
  <c r="C62"/>
  <c r="D62"/>
  <c r="E62"/>
  <c r="C68"/>
  <c r="D68"/>
  <c r="E68"/>
  <c r="C73"/>
  <c r="D73"/>
  <c r="E73"/>
  <c r="C77"/>
  <c r="C82" s="1"/>
  <c r="C85" s="1"/>
  <c r="D77"/>
  <c r="D82" s="1"/>
  <c r="D85" s="1"/>
  <c r="E77"/>
  <c r="E82" s="1"/>
  <c r="E85" s="1"/>
  <c r="C91"/>
  <c r="D91"/>
  <c r="E91"/>
  <c r="C112"/>
  <c r="C109" s="1"/>
  <c r="D112"/>
  <c r="D109" s="1"/>
  <c r="E112"/>
  <c r="E109" s="1"/>
  <c r="C122"/>
  <c r="D122"/>
  <c r="D127" s="1"/>
  <c r="D130"/>
  <c r="E122"/>
  <c r="C127"/>
  <c r="C130" s="1"/>
  <c r="E127"/>
  <c r="E130"/>
  <c r="C137"/>
  <c r="E137"/>
  <c r="C8" i="48"/>
  <c r="D8"/>
  <c r="E8"/>
  <c r="C15"/>
  <c r="D15"/>
  <c r="D7" s="1"/>
  <c r="E15"/>
  <c r="C22"/>
  <c r="D22"/>
  <c r="E22"/>
  <c r="C30"/>
  <c r="D30"/>
  <c r="E30"/>
  <c r="C31"/>
  <c r="D31"/>
  <c r="D29" s="1"/>
  <c r="E31"/>
  <c r="C33"/>
  <c r="C34"/>
  <c r="D34"/>
  <c r="E34"/>
  <c r="C37"/>
  <c r="D37"/>
  <c r="D33" s="1"/>
  <c r="E37"/>
  <c r="C40"/>
  <c r="D40"/>
  <c r="E40"/>
  <c r="C51"/>
  <c r="D51"/>
  <c r="E51"/>
  <c r="C57"/>
  <c r="D57"/>
  <c r="E57"/>
  <c r="C62"/>
  <c r="D62"/>
  <c r="E62"/>
  <c r="C68"/>
  <c r="D68"/>
  <c r="E68"/>
  <c r="C73"/>
  <c r="C78" s="1"/>
  <c r="D73"/>
  <c r="D78"/>
  <c r="D81" s="1"/>
  <c r="E73"/>
  <c r="E78" s="1"/>
  <c r="E81" s="1"/>
  <c r="C81"/>
  <c r="C87"/>
  <c r="D87"/>
  <c r="E87"/>
  <c r="E105"/>
  <c r="C108"/>
  <c r="C105"/>
  <c r="C117" s="1"/>
  <c r="D108"/>
  <c r="D105"/>
  <c r="E108"/>
  <c r="C118"/>
  <c r="C123" s="1"/>
  <c r="C126" s="1"/>
  <c r="C127" s="1"/>
  <c r="D118"/>
  <c r="D123"/>
  <c r="D126" s="1"/>
  <c r="E118"/>
  <c r="E123"/>
  <c r="E126" s="1"/>
  <c r="C8" i="41"/>
  <c r="D8"/>
  <c r="E8"/>
  <c r="E67" s="1"/>
  <c r="C15"/>
  <c r="C7"/>
  <c r="D15"/>
  <c r="D7" s="1"/>
  <c r="E15"/>
  <c r="C22"/>
  <c r="D22"/>
  <c r="E22"/>
  <c r="C30"/>
  <c r="D30"/>
  <c r="E30"/>
  <c r="C31"/>
  <c r="D31"/>
  <c r="E31"/>
  <c r="D33"/>
  <c r="D29" s="1"/>
  <c r="C34"/>
  <c r="D34"/>
  <c r="E34"/>
  <c r="C37"/>
  <c r="C33" s="1"/>
  <c r="C29" s="1"/>
  <c r="C67" s="1"/>
  <c r="D37"/>
  <c r="E37"/>
  <c r="C40"/>
  <c r="D40"/>
  <c r="E40"/>
  <c r="C51"/>
  <c r="D51"/>
  <c r="E51"/>
  <c r="C57"/>
  <c r="D57"/>
  <c r="E57"/>
  <c r="C62"/>
  <c r="D62"/>
  <c r="E62"/>
  <c r="C68"/>
  <c r="D68"/>
  <c r="E68"/>
  <c r="C73"/>
  <c r="D73"/>
  <c r="E73"/>
  <c r="C87"/>
  <c r="E87"/>
  <c r="E117" s="1"/>
  <c r="E127" s="1"/>
  <c r="C108"/>
  <c r="C105" s="1"/>
  <c r="D108"/>
  <c r="D105" s="1"/>
  <c r="E108"/>
  <c r="E105" s="1"/>
  <c r="C118"/>
  <c r="C123"/>
  <c r="C126" s="1"/>
  <c r="D118"/>
  <c r="D123"/>
  <c r="D126" s="1"/>
  <c r="E118"/>
  <c r="E123" s="1"/>
  <c r="E126"/>
  <c r="C8" i="42"/>
  <c r="D8"/>
  <c r="E8"/>
  <c r="C7"/>
  <c r="D7"/>
  <c r="E15"/>
  <c r="E7" s="1"/>
  <c r="C22"/>
  <c r="D22"/>
  <c r="E22"/>
  <c r="C30"/>
  <c r="D30"/>
  <c r="E30"/>
  <c r="C31"/>
  <c r="D31"/>
  <c r="E31"/>
  <c r="E29" s="1"/>
  <c r="C34"/>
  <c r="D34"/>
  <c r="E34"/>
  <c r="C37"/>
  <c r="D37"/>
  <c r="D33" s="1"/>
  <c r="D29" s="1"/>
  <c r="E37"/>
  <c r="E40"/>
  <c r="C51"/>
  <c r="D51"/>
  <c r="E51"/>
  <c r="C57"/>
  <c r="D57"/>
  <c r="E57"/>
  <c r="C62"/>
  <c r="D62"/>
  <c r="E62"/>
  <c r="C68"/>
  <c r="D68"/>
  <c r="E68"/>
  <c r="C73"/>
  <c r="C81" s="1"/>
  <c r="D73"/>
  <c r="D78" s="1"/>
  <c r="D81" s="1"/>
  <c r="E73"/>
  <c r="E78" s="1"/>
  <c r="E81" s="1"/>
  <c r="C87"/>
  <c r="C105"/>
  <c r="D105"/>
  <c r="E105"/>
  <c r="C118"/>
  <c r="C123" s="1"/>
  <c r="C126"/>
  <c r="D118"/>
  <c r="D123"/>
  <c r="D126" s="1"/>
  <c r="E118"/>
  <c r="E123" s="1"/>
  <c r="E126"/>
  <c r="C8" i="18"/>
  <c r="D8"/>
  <c r="E8"/>
  <c r="C15"/>
  <c r="C7" s="1"/>
  <c r="D15"/>
  <c r="D7" s="1"/>
  <c r="E15"/>
  <c r="E7" s="1"/>
  <c r="C22"/>
  <c r="D22"/>
  <c r="E22"/>
  <c r="C30"/>
  <c r="D30"/>
  <c r="E30"/>
  <c r="C31"/>
  <c r="D31"/>
  <c r="E31"/>
  <c r="C34"/>
  <c r="D34"/>
  <c r="D29"/>
  <c r="E34"/>
  <c r="C37"/>
  <c r="C33" s="1"/>
  <c r="D37"/>
  <c r="D33" s="1"/>
  <c r="E37"/>
  <c r="E33" s="1"/>
  <c r="E29" s="1"/>
  <c r="D67"/>
  <c r="E40"/>
  <c r="C51"/>
  <c r="D51"/>
  <c r="E51"/>
  <c r="C57"/>
  <c r="D57"/>
  <c r="E57"/>
  <c r="C62"/>
  <c r="D62"/>
  <c r="E62"/>
  <c r="C68"/>
  <c r="D68"/>
  <c r="E68"/>
  <c r="C73"/>
  <c r="D73"/>
  <c r="D78" s="1"/>
  <c r="D81" s="1"/>
  <c r="E73"/>
  <c r="E78" s="1"/>
  <c r="E81" s="1"/>
  <c r="C87"/>
  <c r="D87"/>
  <c r="E87"/>
  <c r="E105"/>
  <c r="E117" s="1"/>
  <c r="E127" s="1"/>
  <c r="C108"/>
  <c r="D108"/>
  <c r="D105"/>
  <c r="E108"/>
  <c r="C118"/>
  <c r="C123" s="1"/>
  <c r="C126" s="1"/>
  <c r="D118"/>
  <c r="D123" s="1"/>
  <c r="D126"/>
  <c r="E118"/>
  <c r="E123"/>
  <c r="E126" s="1"/>
  <c r="E132"/>
  <c r="C8" i="47"/>
  <c r="D8"/>
  <c r="E8"/>
  <c r="C15"/>
  <c r="C7" s="1"/>
  <c r="D15"/>
  <c r="E15"/>
  <c r="C22"/>
  <c r="D22"/>
  <c r="E22"/>
  <c r="C30"/>
  <c r="D30"/>
  <c r="E30"/>
  <c r="C31"/>
  <c r="D31"/>
  <c r="D29" s="1"/>
  <c r="D67" s="1"/>
  <c r="E31"/>
  <c r="C34"/>
  <c r="D34"/>
  <c r="E34"/>
  <c r="C37"/>
  <c r="C33" s="1"/>
  <c r="C29" s="1"/>
  <c r="D37"/>
  <c r="D33"/>
  <c r="E37"/>
  <c r="E33"/>
  <c r="E29" s="1"/>
  <c r="C40"/>
  <c r="D40"/>
  <c r="E40"/>
  <c r="C51"/>
  <c r="D51"/>
  <c r="E51"/>
  <c r="C57"/>
  <c r="D57"/>
  <c r="E57"/>
  <c r="C62"/>
  <c r="D62"/>
  <c r="E62"/>
  <c r="C68"/>
  <c r="D68"/>
  <c r="E68"/>
  <c r="C73"/>
  <c r="C77" s="1"/>
  <c r="C80" s="1"/>
  <c r="D73"/>
  <c r="D77"/>
  <c r="D80" s="1"/>
  <c r="E73"/>
  <c r="E77" s="1"/>
  <c r="E80" s="1"/>
  <c r="C91"/>
  <c r="C86" s="1"/>
  <c r="D91"/>
  <c r="D86" s="1"/>
  <c r="D115" s="1"/>
  <c r="E91"/>
  <c r="E86" s="1"/>
  <c r="D103"/>
  <c r="C106"/>
  <c r="C103" s="1"/>
  <c r="D106"/>
  <c r="E106"/>
  <c r="E103" s="1"/>
  <c r="C116"/>
  <c r="C122"/>
  <c r="C125" s="1"/>
  <c r="D116"/>
  <c r="D122" s="1"/>
  <c r="D125" s="1"/>
  <c r="E116"/>
  <c r="E122"/>
  <c r="E125" s="1"/>
  <c r="C8" i="39"/>
  <c r="D8"/>
  <c r="E8"/>
  <c r="C15"/>
  <c r="D15"/>
  <c r="D7" s="1"/>
  <c r="E15"/>
  <c r="E7" s="1"/>
  <c r="C22"/>
  <c r="D22"/>
  <c r="E22"/>
  <c r="C29"/>
  <c r="D29"/>
  <c r="C39"/>
  <c r="D39"/>
  <c r="E39"/>
  <c r="C50"/>
  <c r="D50"/>
  <c r="E50"/>
  <c r="C56"/>
  <c r="D56"/>
  <c r="E56"/>
  <c r="C61"/>
  <c r="D61"/>
  <c r="E61"/>
  <c r="C66"/>
  <c r="D66"/>
  <c r="E66"/>
  <c r="C71"/>
  <c r="D71"/>
  <c r="D75" s="1"/>
  <c r="D78" s="1"/>
  <c r="E71"/>
  <c r="E75" s="1"/>
  <c r="E78" s="1"/>
  <c r="C84"/>
  <c r="D84"/>
  <c r="E84"/>
  <c r="C101"/>
  <c r="D101"/>
  <c r="E101"/>
  <c r="C114"/>
  <c r="C120"/>
  <c r="C123" s="1"/>
  <c r="D114"/>
  <c r="E114"/>
  <c r="E120"/>
  <c r="E123" s="1"/>
  <c r="D120"/>
  <c r="D123" s="1"/>
  <c r="C8" i="40"/>
  <c r="E8"/>
  <c r="C16"/>
  <c r="D16"/>
  <c r="D7" s="1"/>
  <c r="E16"/>
  <c r="C23"/>
  <c r="D23"/>
  <c r="E23"/>
  <c r="D30"/>
  <c r="C30"/>
  <c r="E40"/>
  <c r="C52"/>
  <c r="D52"/>
  <c r="E52"/>
  <c r="C58"/>
  <c r="D58"/>
  <c r="E58"/>
  <c r="C63"/>
  <c r="D63"/>
  <c r="E63"/>
  <c r="C68"/>
  <c r="D68"/>
  <c r="E68"/>
  <c r="C73"/>
  <c r="C77" s="1"/>
  <c r="D73"/>
  <c r="D77" s="1"/>
  <c r="E73"/>
  <c r="E77" s="1"/>
  <c r="D80"/>
  <c r="D86"/>
  <c r="C86"/>
  <c r="E86"/>
  <c r="C103"/>
  <c r="D103"/>
  <c r="E103"/>
  <c r="C116"/>
  <c r="C123"/>
  <c r="C126" s="1"/>
  <c r="D116"/>
  <c r="E116"/>
  <c r="D123"/>
  <c r="D126" s="1"/>
  <c r="E123"/>
  <c r="E126" s="1"/>
  <c r="G8" i="7"/>
  <c r="G18" s="1"/>
  <c r="H8"/>
  <c r="I8"/>
  <c r="I18" s="1"/>
  <c r="D18"/>
  <c r="E18"/>
  <c r="I34" s="1"/>
  <c r="H18"/>
  <c r="H32" s="1"/>
  <c r="C19"/>
  <c r="C31" s="1"/>
  <c r="C32" s="1"/>
  <c r="C33" s="1"/>
  <c r="D19"/>
  <c r="C22"/>
  <c r="D22"/>
  <c r="E22"/>
  <c r="E31" s="1"/>
  <c r="G31"/>
  <c r="H31"/>
  <c r="I31"/>
  <c r="G18" i="6"/>
  <c r="H18"/>
  <c r="C18"/>
  <c r="D18"/>
  <c r="E18"/>
  <c r="C19"/>
  <c r="D19"/>
  <c r="E19"/>
  <c r="C22"/>
  <c r="D22"/>
  <c r="E22"/>
  <c r="G28"/>
  <c r="H28"/>
  <c r="I28"/>
  <c r="C7" i="5"/>
  <c r="C6" s="1"/>
  <c r="D7"/>
  <c r="D6"/>
  <c r="E7"/>
  <c r="E6"/>
  <c r="C13"/>
  <c r="D13"/>
  <c r="E13"/>
  <c r="C20"/>
  <c r="D20"/>
  <c r="E20"/>
  <c r="C28"/>
  <c r="D28"/>
  <c r="E28"/>
  <c r="C29"/>
  <c r="D29"/>
  <c r="E29"/>
  <c r="C32"/>
  <c r="D32"/>
  <c r="E32"/>
  <c r="C35"/>
  <c r="D35"/>
  <c r="D34" s="1"/>
  <c r="D31" s="1"/>
  <c r="D27" s="1"/>
  <c r="E35"/>
  <c r="C42"/>
  <c r="D42"/>
  <c r="D38" s="1"/>
  <c r="E42"/>
  <c r="E34" s="1"/>
  <c r="E31" s="1"/>
  <c r="E27" s="1"/>
  <c r="C50"/>
  <c r="C49" s="1"/>
  <c r="D50"/>
  <c r="D49" s="1"/>
  <c r="E50"/>
  <c r="E49"/>
  <c r="C55"/>
  <c r="D55"/>
  <c r="E55"/>
  <c r="E69"/>
  <c r="E66" s="1"/>
  <c r="E74" s="1"/>
  <c r="E77" s="1"/>
  <c r="E78" s="1"/>
  <c r="C60"/>
  <c r="D60"/>
  <c r="E60"/>
  <c r="C69"/>
  <c r="C66" s="1"/>
  <c r="C74" s="1"/>
  <c r="C77" s="1"/>
  <c r="D69"/>
  <c r="D66" s="1"/>
  <c r="D74" s="1"/>
  <c r="D77" s="1"/>
  <c r="D78" s="1"/>
  <c r="C71"/>
  <c r="D71"/>
  <c r="E71"/>
  <c r="C89"/>
  <c r="C84"/>
  <c r="C113" s="1"/>
  <c r="C123" s="1"/>
  <c r="D89"/>
  <c r="D84" s="1"/>
  <c r="D113" s="1"/>
  <c r="D123" s="1"/>
  <c r="E89"/>
  <c r="E84" s="1"/>
  <c r="C104"/>
  <c r="C101" s="1"/>
  <c r="D104"/>
  <c r="D101"/>
  <c r="E104"/>
  <c r="E101" s="1"/>
  <c r="C114"/>
  <c r="C119" s="1"/>
  <c r="C122" s="1"/>
  <c r="D114"/>
  <c r="E114"/>
  <c r="E119" s="1"/>
  <c r="E122" s="1"/>
  <c r="D119"/>
  <c r="D122"/>
  <c r="C6" i="4"/>
  <c r="D6"/>
  <c r="E6"/>
  <c r="C13"/>
  <c r="D13"/>
  <c r="E13"/>
  <c r="C19"/>
  <c r="D19"/>
  <c r="E19"/>
  <c r="C25"/>
  <c r="D25"/>
  <c r="E25"/>
  <c r="C35"/>
  <c r="D35"/>
  <c r="E35"/>
  <c r="C46"/>
  <c r="D46"/>
  <c r="E46"/>
  <c r="C52"/>
  <c r="D52"/>
  <c r="E52"/>
  <c r="C56"/>
  <c r="D56"/>
  <c r="E56"/>
  <c r="C61"/>
  <c r="D61"/>
  <c r="E61"/>
  <c r="C73"/>
  <c r="D73"/>
  <c r="E70"/>
  <c r="E73" s="1"/>
  <c r="C96"/>
  <c r="D96"/>
  <c r="E96"/>
  <c r="C109"/>
  <c r="D109"/>
  <c r="E109"/>
  <c r="C117"/>
  <c r="D117"/>
  <c r="E117"/>
  <c r="C6" i="3"/>
  <c r="D6"/>
  <c r="E6"/>
  <c r="C14"/>
  <c r="D14"/>
  <c r="E14"/>
  <c r="C20"/>
  <c r="D20"/>
  <c r="E20"/>
  <c r="C27"/>
  <c r="D27"/>
  <c r="E27"/>
  <c r="C28"/>
  <c r="C26" s="1"/>
  <c r="D28"/>
  <c r="D26" s="1"/>
  <c r="E28"/>
  <c r="E26"/>
  <c r="C53"/>
  <c r="D53"/>
  <c r="E53"/>
  <c r="C58"/>
  <c r="D58"/>
  <c r="E58"/>
  <c r="E63"/>
  <c r="C66"/>
  <c r="C63" s="1"/>
  <c r="C68"/>
  <c r="D68"/>
  <c r="D72" s="1"/>
  <c r="D75" s="1"/>
  <c r="E68"/>
  <c r="E72" s="1"/>
  <c r="E75" s="1"/>
  <c r="C99"/>
  <c r="C112"/>
  <c r="D112"/>
  <c r="E112"/>
  <c r="C120"/>
  <c r="D120"/>
  <c r="E120"/>
  <c r="C7" i="2"/>
  <c r="D7"/>
  <c r="E7"/>
  <c r="F8"/>
  <c r="F9"/>
  <c r="F10"/>
  <c r="F11"/>
  <c r="F12"/>
  <c r="C15"/>
  <c r="C6" s="1"/>
  <c r="D15"/>
  <c r="E15"/>
  <c r="F20"/>
  <c r="C22"/>
  <c r="D22"/>
  <c r="E22"/>
  <c r="F30"/>
  <c r="F31"/>
  <c r="F32"/>
  <c r="E29"/>
  <c r="F35"/>
  <c r="F38"/>
  <c r="F40"/>
  <c r="F41"/>
  <c r="F42"/>
  <c r="F44"/>
  <c r="F45"/>
  <c r="C51"/>
  <c r="D51"/>
  <c r="E51"/>
  <c r="F51" s="1"/>
  <c r="F53"/>
  <c r="C57"/>
  <c r="D57"/>
  <c r="E57"/>
  <c r="F57" s="1"/>
  <c r="C62"/>
  <c r="D62"/>
  <c r="E62"/>
  <c r="C68"/>
  <c r="D68"/>
  <c r="E68"/>
  <c r="C73"/>
  <c r="D73"/>
  <c r="E73"/>
  <c r="E77" s="1"/>
  <c r="F74"/>
  <c r="F76"/>
  <c r="F88"/>
  <c r="F89"/>
  <c r="F90"/>
  <c r="F91"/>
  <c r="C87"/>
  <c r="C116" s="1"/>
  <c r="D87"/>
  <c r="E87"/>
  <c r="F92"/>
  <c r="F93"/>
  <c r="F97"/>
  <c r="F102"/>
  <c r="F105"/>
  <c r="F106"/>
  <c r="D107"/>
  <c r="D104" s="1"/>
  <c r="E107"/>
  <c r="E104" s="1"/>
  <c r="C117"/>
  <c r="D117"/>
  <c r="E117"/>
  <c r="F122"/>
  <c r="C125"/>
  <c r="D125"/>
  <c r="E125"/>
  <c r="E140"/>
  <c r="D34" i="7"/>
  <c r="C38" i="5"/>
  <c r="C34"/>
  <c r="C31" s="1"/>
  <c r="C27" s="1"/>
  <c r="C7" i="40"/>
  <c r="D20" i="29"/>
  <c r="C121" i="49"/>
  <c r="C131" s="1"/>
  <c r="C29" i="20"/>
  <c r="E7" i="47"/>
  <c r="E33" i="41"/>
  <c r="E29"/>
  <c r="E33" i="48"/>
  <c r="E29"/>
  <c r="E67" s="1"/>
  <c r="C7" i="52"/>
  <c r="E121" i="51"/>
  <c r="D7" i="47"/>
  <c r="E33" i="42"/>
  <c r="D67" i="41"/>
  <c r="E7"/>
  <c r="E117" i="48"/>
  <c r="E127"/>
  <c r="E7"/>
  <c r="D121" i="19"/>
  <c r="D131" s="1"/>
  <c r="D131" i="49"/>
  <c r="C7" i="46"/>
  <c r="D121" i="50"/>
  <c r="D131" s="1"/>
  <c r="C7" i="44"/>
  <c r="C7" i="20"/>
  <c r="D121" i="43"/>
  <c r="D131" s="1"/>
  <c r="C29"/>
  <c r="C7" i="49"/>
  <c r="D121" i="45"/>
  <c r="D131" s="1"/>
  <c r="E7" i="54"/>
  <c r="D29" i="51"/>
  <c r="D67" s="1"/>
  <c r="D86" s="1"/>
  <c r="D7" i="54"/>
  <c r="D7" i="51"/>
  <c r="C7"/>
  <c r="D33" i="45"/>
  <c r="D29"/>
  <c r="C33" i="54"/>
  <c r="C29"/>
  <c r="D33" i="53"/>
  <c r="D29"/>
  <c r="D67" s="1"/>
  <c r="E7"/>
  <c r="D99" i="3"/>
  <c r="E82"/>
  <c r="D82"/>
  <c r="C77" i="2" l="1"/>
  <c r="C80" s="1"/>
  <c r="C72" i="22"/>
  <c r="C75" s="1"/>
  <c r="E76" i="3"/>
  <c r="E60" i="4"/>
  <c r="E32" i="7"/>
  <c r="E33" s="1"/>
  <c r="G29" i="6"/>
  <c r="G30" s="1"/>
  <c r="C28"/>
  <c r="E6" i="2"/>
  <c r="F7"/>
  <c r="E121" i="19"/>
  <c r="C121"/>
  <c r="C131" s="1"/>
  <c r="E121" i="54"/>
  <c r="E131" s="1"/>
  <c r="D121" i="20"/>
  <c r="D131" s="1"/>
  <c r="C67"/>
  <c r="C86" s="1"/>
  <c r="C78" i="18"/>
  <c r="C81" s="1"/>
  <c r="E17" i="29"/>
  <c r="C20"/>
  <c r="E131" i="19"/>
  <c r="D33"/>
  <c r="D29" s="1"/>
  <c r="F112" i="22"/>
  <c r="D112"/>
  <c r="C112"/>
  <c r="C122" s="1"/>
  <c r="F62"/>
  <c r="F76" s="1"/>
  <c r="C121" i="54"/>
  <c r="C131" s="1"/>
  <c r="C82"/>
  <c r="C85" s="1"/>
  <c r="C86" s="1"/>
  <c r="D121" i="46"/>
  <c r="D131" s="1"/>
  <c r="E67" i="42"/>
  <c r="H29" i="6"/>
  <c r="D32" s="1"/>
  <c r="D31" i="7"/>
  <c r="D32" s="1"/>
  <c r="D33" s="1"/>
  <c r="F73" i="2"/>
  <c r="D6"/>
  <c r="G16" i="32"/>
  <c r="E20" i="29"/>
  <c r="E13"/>
  <c r="D28" i="6"/>
  <c r="E28"/>
  <c r="E29" s="1"/>
  <c r="E30" s="1"/>
  <c r="C31"/>
  <c r="I29"/>
  <c r="I30" s="1"/>
  <c r="I31"/>
  <c r="C32"/>
  <c r="D29"/>
  <c r="D30" s="1"/>
  <c r="D111" i="3"/>
  <c r="D121" s="1"/>
  <c r="E108" i="4"/>
  <c r="E118" s="1"/>
  <c r="C108"/>
  <c r="C118" s="1"/>
  <c r="F104" i="2"/>
  <c r="C126"/>
  <c r="D77"/>
  <c r="D80" s="1"/>
  <c r="F22"/>
  <c r="F6"/>
  <c r="D113" i="39"/>
  <c r="D86" i="53"/>
  <c r="E121" i="46"/>
  <c r="E131" s="1"/>
  <c r="D67" i="20"/>
  <c r="D86" s="1"/>
  <c r="D67" i="44"/>
  <c r="D117" i="42"/>
  <c r="D127" s="1"/>
  <c r="D117" i="41"/>
  <c r="D127" s="1"/>
  <c r="C117"/>
  <c r="C117" i="18"/>
  <c r="C127" s="1"/>
  <c r="C121" i="53"/>
  <c r="C131" s="1"/>
  <c r="E121"/>
  <c r="E131" s="1"/>
  <c r="C121" i="46"/>
  <c r="C131" s="1"/>
  <c r="D67"/>
  <c r="D86" s="1"/>
  <c r="C67"/>
  <c r="C86" s="1"/>
  <c r="C121" i="20"/>
  <c r="C131" s="1"/>
  <c r="E67"/>
  <c r="E86" s="1"/>
  <c r="C67" i="43"/>
  <c r="C86" s="1"/>
  <c r="D86" i="44"/>
  <c r="C67" i="19"/>
  <c r="C86" s="1"/>
  <c r="D67"/>
  <c r="D86" s="1"/>
  <c r="C117" i="42"/>
  <c r="C127" s="1"/>
  <c r="E82"/>
  <c r="D67"/>
  <c r="D82" s="1"/>
  <c r="D117" i="18"/>
  <c r="D127" s="1"/>
  <c r="D82"/>
  <c r="E113" i="39"/>
  <c r="E124" s="1"/>
  <c r="C113"/>
  <c r="C124" s="1"/>
  <c r="C75"/>
  <c r="C78" s="1"/>
  <c r="D65"/>
  <c r="D79" s="1"/>
  <c r="C65"/>
  <c r="C79" s="1"/>
  <c r="C7"/>
  <c r="E115" i="40"/>
  <c r="E127" s="1"/>
  <c r="D115"/>
  <c r="D127" s="1"/>
  <c r="C115"/>
  <c r="C127" s="1"/>
  <c r="E80"/>
  <c r="C80"/>
  <c r="D67"/>
  <c r="D81" s="1"/>
  <c r="C67"/>
  <c r="C81" s="1"/>
  <c r="D108" i="4"/>
  <c r="D118" s="1"/>
  <c r="E74"/>
  <c r="C111" i="3"/>
  <c r="C121" s="1"/>
  <c r="C72"/>
  <c r="C75" s="1"/>
  <c r="F125" i="2"/>
  <c r="E116"/>
  <c r="E126" s="1"/>
  <c r="F87"/>
  <c r="F15"/>
  <c r="F122" i="22"/>
  <c r="D122"/>
  <c r="E112"/>
  <c r="E122" s="1"/>
  <c r="E62"/>
  <c r="D62"/>
  <c r="D76" s="1"/>
  <c r="C6"/>
  <c r="C62"/>
  <c r="E80" i="2"/>
  <c r="F80" s="1"/>
  <c r="E67"/>
  <c r="I32" i="7"/>
  <c r="I35" s="1"/>
  <c r="E34"/>
  <c r="G32"/>
  <c r="G34"/>
  <c r="C34"/>
  <c r="H30" i="6"/>
  <c r="H33" i="7"/>
  <c r="H35"/>
  <c r="D116" i="2"/>
  <c r="D126" s="1"/>
  <c r="E113" i="5"/>
  <c r="E123" s="1"/>
  <c r="E115" i="47"/>
  <c r="C115"/>
  <c r="C126" s="1"/>
  <c r="E67"/>
  <c r="C67"/>
  <c r="C81" s="1"/>
  <c r="E67" i="43"/>
  <c r="E131" i="51"/>
  <c r="E82" i="48"/>
  <c r="D76" i="3"/>
  <c r="C76"/>
  <c r="C60" i="4"/>
  <c r="C74" s="1"/>
  <c r="D60"/>
  <c r="D74" s="1"/>
  <c r="C65" i="5"/>
  <c r="C78" s="1"/>
  <c r="E30" i="40"/>
  <c r="E67" s="1"/>
  <c r="D124" i="39"/>
  <c r="E29"/>
  <c r="E65" s="1"/>
  <c r="E79" s="1"/>
  <c r="D126" i="47"/>
  <c r="D81"/>
  <c r="E67" i="18"/>
  <c r="E82" s="1"/>
  <c r="D29" i="49"/>
  <c r="D67" s="1"/>
  <c r="D86" s="1"/>
  <c r="E67" i="50"/>
  <c r="E86" s="1"/>
  <c r="E67" i="54"/>
  <c r="E86" s="1"/>
  <c r="D67"/>
  <c r="D86" s="1"/>
  <c r="F33" i="2"/>
  <c r="D29"/>
  <c r="F29" s="1"/>
  <c r="E38" i="5"/>
  <c r="C7" i="48"/>
  <c r="C67"/>
  <c r="C82" s="1"/>
  <c r="E7" i="40"/>
  <c r="C29" i="18"/>
  <c r="C67" s="1"/>
  <c r="E117" i="42"/>
  <c r="E127" s="1"/>
  <c r="C127" i="41"/>
  <c r="D117" i="48"/>
  <c r="D127" s="1"/>
  <c r="E67" i="46"/>
  <c r="E86" s="1"/>
  <c r="D121" i="54"/>
  <c r="D131" s="1"/>
  <c r="C7"/>
  <c r="E29" i="52"/>
  <c r="E67" s="1"/>
  <c r="E86" s="1"/>
  <c r="G35" i="7"/>
  <c r="C29" i="6"/>
  <c r="C30" s="1"/>
  <c r="D67" i="45"/>
  <c r="D86" s="1"/>
  <c r="E67" i="44"/>
  <c r="E86" s="1"/>
  <c r="D67" i="48"/>
  <c r="D82" s="1"/>
  <c r="G31" i="6"/>
  <c r="D35" i="7"/>
  <c r="F34" i="2"/>
  <c r="C29"/>
  <c r="C67" s="1"/>
  <c r="H31" i="6"/>
  <c r="H34" i="7"/>
  <c r="C33" i="42"/>
  <c r="C29" s="1"/>
  <c r="C67" s="1"/>
  <c r="C82" s="1"/>
  <c r="C29" i="48"/>
  <c r="E29" i="19"/>
  <c r="E67" s="1"/>
  <c r="E86" s="1"/>
  <c r="E121" i="44"/>
  <c r="E131" s="1"/>
  <c r="C121"/>
  <c r="C131" s="1"/>
  <c r="C29"/>
  <c r="C67" s="1"/>
  <c r="C86" s="1"/>
  <c r="D33" i="43"/>
  <c r="D29" s="1"/>
  <c r="D67"/>
  <c r="D86" s="1"/>
  <c r="C29" i="49"/>
  <c r="C67" s="1"/>
  <c r="C86" s="1"/>
  <c r="D7" i="20"/>
  <c r="C7" i="45"/>
  <c r="E7" i="50"/>
  <c r="C7"/>
  <c r="E29" i="53"/>
  <c r="E67" s="1"/>
  <c r="E86" s="1"/>
  <c r="C29"/>
  <c r="C67" s="1"/>
  <c r="C86" s="1"/>
  <c r="D121" i="52"/>
  <c r="D131" s="1"/>
  <c r="C33"/>
  <c r="C29" s="1"/>
  <c r="C67" s="1"/>
  <c r="C86" s="1"/>
  <c r="D67"/>
  <c r="D86" s="1"/>
  <c r="E86" i="51"/>
  <c r="E99" i="3"/>
  <c r="E111" s="1"/>
  <c r="E121" s="1"/>
  <c r="F126" i="22" l="1"/>
  <c r="C126"/>
  <c r="F77" i="2"/>
  <c r="C82" i="18"/>
  <c r="C76" i="22"/>
  <c r="E126"/>
  <c r="D126"/>
  <c r="E76"/>
  <c r="I32" i="6"/>
  <c r="E32"/>
  <c r="E81" i="40"/>
  <c r="C130" i="2"/>
  <c r="C81"/>
  <c r="E81"/>
  <c r="E130"/>
  <c r="G33" i="7"/>
  <c r="C35"/>
  <c r="I33"/>
  <c r="E35"/>
  <c r="F126" i="2"/>
  <c r="D67"/>
  <c r="F116"/>
  <c r="D81" l="1"/>
  <c r="F81" s="1"/>
  <c r="D130"/>
  <c r="F67"/>
</calcChain>
</file>

<file path=xl/sharedStrings.xml><?xml version="1.0" encoding="utf-8"?>
<sst xmlns="http://schemas.openxmlformats.org/spreadsheetml/2006/main" count="8013" uniqueCount="984">
  <si>
    <t>B E V É T E L E K</t>
  </si>
  <si>
    <t>1. sz. táblázat</t>
  </si>
  <si>
    <t>Ezer forintban</t>
  </si>
  <si>
    <t>Sor-
szám</t>
  </si>
  <si>
    <t>Bevételi jogcím</t>
  </si>
  <si>
    <t>Eredeti előirányzat</t>
  </si>
  <si>
    <t>Módosított előirányzat</t>
  </si>
  <si>
    <t>Teljesítés</t>
  </si>
  <si>
    <t>1.</t>
  </si>
  <si>
    <t>2.</t>
  </si>
  <si>
    <t>3.</t>
  </si>
  <si>
    <t xml:space="preserve">4. </t>
  </si>
  <si>
    <t>5.</t>
  </si>
  <si>
    <t>6.</t>
  </si>
  <si>
    <t xml:space="preserve">7. </t>
  </si>
  <si>
    <t>8.</t>
  </si>
  <si>
    <t>10.</t>
  </si>
  <si>
    <t>11.</t>
  </si>
  <si>
    <t>12.</t>
  </si>
  <si>
    <t>13.</t>
  </si>
  <si>
    <t>14.</t>
  </si>
  <si>
    <t>K I A D Á S O K</t>
  </si>
  <si>
    <t>2. sz. táblázat</t>
  </si>
  <si>
    <t>Kiadási jogcím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</si>
  <si>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</si>
  <si>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</si>
  <si>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</si>
  <si>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</si>
  <si>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</si>
  <si>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Beruházások</t>
  </si>
  <si>
    <t>Felújítások</t>
  </si>
  <si>
    <t>Egyéb felhalmozási kiadások</t>
  </si>
  <si>
    <t>- Lakástámogatás</t>
  </si>
  <si>
    <t>4.</t>
  </si>
  <si>
    <t>7.</t>
  </si>
  <si>
    <t>9.</t>
  </si>
  <si>
    <t>KÖLTSÉGVETÉSI BEVÉTELEK ÉS KIADÁSOK EGYENLEGE</t>
  </si>
  <si>
    <t>3. sz. táblázat</t>
  </si>
  <si>
    <t>I. Működési célú bevételek és kiadások mérlege
(Önkormányzati szinten)</t>
  </si>
  <si>
    <t>Bevételek</t>
  </si>
  <si>
    <t>Kiadások</t>
  </si>
  <si>
    <t>Megnevezés</t>
  </si>
  <si>
    <t>Közhatalmi bevételek</t>
  </si>
  <si>
    <t>Személyi juttatások</t>
  </si>
  <si>
    <t xml:space="preserve">Dologi kiadások </t>
  </si>
  <si>
    <t>Költségvetési bevételek összesen (1+...+12)</t>
  </si>
  <si>
    <t>Költségvetési kiadások összesen (1+...+12)</t>
  </si>
  <si>
    <t>15.</t>
  </si>
  <si>
    <t>16.</t>
  </si>
  <si>
    <t>17.</t>
  </si>
  <si>
    <t>18.</t>
  </si>
  <si>
    <t>19.</t>
  </si>
  <si>
    <t>20.</t>
  </si>
  <si>
    <t>21.</t>
  </si>
  <si>
    <t>22.</t>
  </si>
  <si>
    <t>Működési célú finanszírozási kiadások összesen (14+...+21)</t>
  </si>
  <si>
    <t>23.</t>
  </si>
  <si>
    <t>Költségvetési és finanszírozási kiadások összesen (13+22)</t>
  </si>
  <si>
    <t>24.</t>
  </si>
  <si>
    <t>25.</t>
  </si>
  <si>
    <t>BEVÉTEL ÖSSZESEN (23+24)</t>
  </si>
  <si>
    <t>KIADÁSOK ÖSSZESEN (23+24)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</si>
  <si>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</si>
  <si>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</si>
  <si>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</si>
  <si>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</si>
  <si>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</si>
  <si>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</si>
  <si>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II. Felhalmozási célú bevételek és kiadások mérlege
(Önkormányzati szinten)</t>
  </si>
  <si>
    <t xml:space="preserve">               - Felhalmozási célú pe.átadás államháztartáson kívül</t>
  </si>
  <si>
    <t>Költségvetési bevételek összesen:</t>
  </si>
  <si>
    <t>Költségvetési kiadások összesen:</t>
  </si>
  <si>
    <t>Hiány belső finanszírozás bevételei ( 14+…+18)</t>
  </si>
  <si>
    <t>Költségvetési maradvány igénybevétele</t>
  </si>
  <si>
    <t xml:space="preserve">Vállalkozási maradvány igénybevétele 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</si>
  <si>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</si>
  <si>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</si>
  <si>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</si>
  <si>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</si>
  <si>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Felhalmozási célú finanszírozási bevételek összesen
(14+20)</t>
  </si>
  <si>
    <t>Felhalmozási célú finanszírozási kiadások összesen
(14+...+25)</t>
  </si>
  <si>
    <t>Költségvetési és finanszírozási bevételek összesen (13+26)</t>
  </si>
  <si>
    <t>Költségvetési és finanszírozási kiadások összesen (13+26)</t>
  </si>
  <si>
    <t>29.</t>
  </si>
  <si>
    <t>BEVÉTEL ÖSSZESEN (27+28)</t>
  </si>
  <si>
    <t>KIADÁSOK ÖSSZESEN (27+28)</t>
  </si>
  <si>
    <t>30.</t>
  </si>
  <si>
    <t>31.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</si>
  <si>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</si>
  <si>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</si>
  <si>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</si>
  <si>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</si>
  <si>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7=(4+6)</t>
  </si>
  <si>
    <t>Felújítási kiadások előirányzata felújításonként</t>
  </si>
  <si>
    <t>Felújítás  megnevezése</t>
  </si>
  <si>
    <r>
      <t>EU-s projekt neve, azonosítója:</t>
    </r>
    <r>
      <rPr>
        <sz val="12"/>
        <rFont val="Times New Roman"/>
        <family val="1"/>
        <charset val="238"/>
      </rPr>
      <t>*</t>
    </r>
  </si>
  <si>
    <t>Források</t>
  </si>
  <si>
    <t>Támogatási szerződés szerinti bevételek, kiadások</t>
  </si>
  <si>
    <t>Eredeti</t>
  </si>
  <si>
    <t>Módosított</t>
  </si>
  <si>
    <t>Évenkénti üteme</t>
  </si>
  <si>
    <t>Összes bevétel,
kiadás</t>
  </si>
  <si>
    <t>Összesen</t>
  </si>
  <si>
    <t>12=(10+11)</t>
  </si>
  <si>
    <t>13=(12/3)</t>
  </si>
  <si>
    <t>Saját erő</t>
  </si>
  <si>
    <t>- saját erőből központi támogatás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</si>
  <si>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</si>
  <si>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</si>
  <si>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</si>
  <si>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</si>
  <si>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</si>
  <si>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</si>
  <si>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</si>
  <si>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</si>
  <si>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Kiadások összesen:</t>
  </si>
  <si>
    <t>Támogatott neve</t>
  </si>
  <si>
    <t>Összesen:</t>
  </si>
  <si>
    <t>Önkormányzat</t>
  </si>
  <si>
    <t>01</t>
  </si>
  <si>
    <t>Feladat megnevezése</t>
  </si>
  <si>
    <t>--------</t>
  </si>
  <si>
    <t>Előirányzat-csoport, kiemelt előirányzat megnevezése</t>
  </si>
  <si>
    <t>02</t>
  </si>
  <si>
    <t>03</t>
  </si>
  <si>
    <t>04</t>
  </si>
  <si>
    <t>Sor-szám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</si>
  <si>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</si>
  <si>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</si>
  <si>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</si>
  <si>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</si>
  <si>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</si>
  <si>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</si>
  <si>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</si>
  <si>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</si>
  <si>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</si>
  <si>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</si>
  <si>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</si>
  <si>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</si>
  <si>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</si>
  <si>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</si>
  <si>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</si>
  <si>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</si>
  <si>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</si>
  <si>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Összesen (1+6)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</si>
  <si>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</si>
  <si>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</si>
  <si>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</si>
  <si>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</si>
  <si>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</si>
  <si>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</si>
  <si>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</si>
  <si>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</si>
  <si>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</si>
  <si>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</si>
  <si>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</si>
  <si>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</si>
  <si>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</si>
  <si>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</si>
  <si>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</si>
  <si>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</si>
  <si>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</si>
  <si>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</si>
  <si>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</si>
  <si>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</si>
  <si>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</si>
  <si>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</si>
  <si>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</si>
  <si>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</si>
  <si>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</si>
  <si>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Sorszám</t>
  </si>
  <si>
    <t>01.</t>
  </si>
  <si>
    <t>02.</t>
  </si>
  <si>
    <t>03.</t>
  </si>
  <si>
    <t>FORRÁSOK</t>
  </si>
  <si>
    <t>1</t>
  </si>
  <si>
    <t>2</t>
  </si>
  <si>
    <t>3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</si>
  <si>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</si>
  <si>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</si>
  <si>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</si>
  <si>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</si>
  <si>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</si>
  <si>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Létavértes Városi Könyvtár és Művelődési Ház</t>
  </si>
  <si>
    <t>Létavértesi Közös Önkormányzati Hivatal</t>
  </si>
  <si>
    <t>Létavértes Városi Önkormányzat</t>
  </si>
  <si>
    <t>előző év</t>
  </si>
  <si>
    <t>tárgy év</t>
  </si>
  <si>
    <t>- korl. forg.képes</t>
  </si>
  <si>
    <t>Vagyoni értékű jogok</t>
  </si>
  <si>
    <t>Szellemi termékek</t>
  </si>
  <si>
    <t>I.</t>
  </si>
  <si>
    <t>Immateriális javak</t>
  </si>
  <si>
    <t>II/1.</t>
  </si>
  <si>
    <t>Ingatlanok össz.</t>
  </si>
  <si>
    <t>II/2.</t>
  </si>
  <si>
    <t>II/5.</t>
  </si>
  <si>
    <t>Beruházások, felújít. F.képes</t>
  </si>
  <si>
    <t>II.</t>
  </si>
  <si>
    <t>Tárgyi eszközök</t>
  </si>
  <si>
    <t>III/1.</t>
  </si>
  <si>
    <t>III.</t>
  </si>
  <si>
    <t>Befekt.pügyi eszk.</t>
  </si>
  <si>
    <t>IV.</t>
  </si>
  <si>
    <t>A.</t>
  </si>
  <si>
    <t>Készletek össz:</t>
  </si>
  <si>
    <t>II/4.</t>
  </si>
  <si>
    <t xml:space="preserve">II. </t>
  </si>
  <si>
    <t>Értékpapírok össz.</t>
  </si>
  <si>
    <t>V.</t>
  </si>
  <si>
    <t>B.</t>
  </si>
  <si>
    <t>ESZKÖZÖK ÖSSZESEN:</t>
  </si>
  <si>
    <t>Hajdú-Bihar Megyei Temetkezési Vállalat</t>
  </si>
  <si>
    <t>LÉT.A.MED Zrt</t>
  </si>
  <si>
    <t>éven túli lejáratú működési hitel</t>
  </si>
  <si>
    <t>Nemleges</t>
  </si>
  <si>
    <t xml:space="preserve">                                 </t>
  </si>
  <si>
    <t>K1</t>
  </si>
  <si>
    <t>K2</t>
  </si>
  <si>
    <t>K3</t>
  </si>
  <si>
    <t>K4</t>
  </si>
  <si>
    <t>K5</t>
  </si>
  <si>
    <t xml:space="preserve"> - a K5-ből: - nemzetközi kötelezettségek</t>
  </si>
  <si>
    <t xml:space="preserve">   - elvonások és befizetések</t>
  </si>
  <si>
    <t xml:space="preserve">   - működési célú garancia-és kezességvállalásból származó kifizetés ÁHB</t>
  </si>
  <si>
    <t xml:space="preserve">   - Működési célú visszatérítendő támogatások , kölcsönök nyújtása ÁHB</t>
  </si>
  <si>
    <t xml:space="preserve">   - működési célú visszatérítendő támogatások, kölcsönök törlesztése ÁHB</t>
  </si>
  <si>
    <t xml:space="preserve">   - egyéb működési célú támogatások ÁHB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</si>
  <si>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</si>
  <si>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</si>
  <si>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</si>
  <si>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</si>
  <si>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</si>
  <si>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</si>
  <si>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</si>
  <si>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</si>
  <si>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</si>
  <si>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</si>
  <si>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K511</t>
  </si>
  <si>
    <t>K512</t>
  </si>
  <si>
    <t xml:space="preserve">   - működési célú garancia-és kezességvállalásból származó kifizetés ÁHK</t>
  </si>
  <si>
    <t xml:space="preserve">   - Működési célú visszatérítendő támogatások , kölcsönök nyújtása ÁHK</t>
  </si>
  <si>
    <t xml:space="preserve">   - árkiegészítések, ártámogatások</t>
  </si>
  <si>
    <t xml:space="preserve">   - kamattámogatások</t>
  </si>
  <si>
    <t xml:space="preserve">   - egyéb működési célú támogatások ÁHK</t>
  </si>
  <si>
    <t xml:space="preserve">   - tartalékok</t>
  </si>
  <si>
    <t>K6</t>
  </si>
  <si>
    <t>K7</t>
  </si>
  <si>
    <t>K8</t>
  </si>
  <si>
    <t>Egyéb felhalmozási célú kiadások</t>
  </si>
  <si>
    <t>K81</t>
  </si>
  <si>
    <t>K82</t>
  </si>
  <si>
    <t>K83</t>
  </si>
  <si>
    <t>K84</t>
  </si>
  <si>
    <t>K85</t>
  </si>
  <si>
    <t>K86</t>
  </si>
  <si>
    <t>K87</t>
  </si>
  <si>
    <t>K88</t>
  </si>
  <si>
    <t xml:space="preserve"> - Felhalmozási célú visszatérítendő támogatások, kölcsönök nyújtása ÁHB</t>
  </si>
  <si>
    <t>- Felhalmozási célú visszatérítendő kölcsönök törlesztése ÁHB</t>
  </si>
  <si>
    <t>- Egyéb felhalmozási célú támogatások ÁHB</t>
  </si>
  <si>
    <t>- Felhalmozási célú garancia-és kezességvállalásból származó kifizetés ÁHB</t>
  </si>
  <si>
    <t>- Felhalmozási célú visszatérítendő támogatások, kölcsönök nyújtása ÁHK</t>
  </si>
  <si>
    <t>- Egyéb felhalmozási célú támogatások ÁHK</t>
  </si>
  <si>
    <t>a K8-ból: Felhalmozási célú garancia-és kezességvállalásból származó kifizetés ÁHB</t>
  </si>
  <si>
    <r>
      <t xml:space="preserve">I. Működési költségvetés kiadásai </t>
    </r>
    <r>
      <rPr>
        <sz val="8"/>
        <rFont val="Times New Roman CE"/>
        <charset val="238"/>
      </rPr>
      <t>(K1-K5)</t>
    </r>
  </si>
  <si>
    <r>
      <t xml:space="preserve">II. Felhalmozási költségvetés kiadásai </t>
    </r>
    <r>
      <rPr>
        <sz val="8"/>
        <rFont val="Times New Roman CE"/>
        <charset val="238"/>
      </rPr>
      <t>(K6-K8)</t>
    </r>
  </si>
  <si>
    <t>KÖLTSÉGVETÉSI KIADÁSOK ÖSSZESEN (K1-K8)</t>
  </si>
  <si>
    <t>Rovat</t>
  </si>
  <si>
    <t>B111</t>
  </si>
  <si>
    <t>Helyi önkormányzatok működésének általános támogatása</t>
  </si>
  <si>
    <t>B112</t>
  </si>
  <si>
    <t>B113</t>
  </si>
  <si>
    <t>Települési önkormányzatok szociális,  gyermekjóléti és gyermekétkeztetési feladatainak támogatása</t>
  </si>
  <si>
    <t>B114</t>
  </si>
  <si>
    <t>Települési önkormányzatok kulturális feladatainak támogatása</t>
  </si>
  <si>
    <t>B115</t>
  </si>
  <si>
    <t>B116</t>
  </si>
  <si>
    <t>B12</t>
  </si>
  <si>
    <t>Elvonások és befizetések bevételei</t>
  </si>
  <si>
    <t>B13</t>
  </si>
  <si>
    <t>B14</t>
  </si>
  <si>
    <t>B15</t>
  </si>
  <si>
    <t>B16</t>
  </si>
  <si>
    <t>B21</t>
  </si>
  <si>
    <t>Felhalmozási célú önkormányzati támogatások</t>
  </si>
  <si>
    <t>B22</t>
  </si>
  <si>
    <t>B23</t>
  </si>
  <si>
    <t>B24</t>
  </si>
  <si>
    <t>B25</t>
  </si>
  <si>
    <t>B3</t>
  </si>
  <si>
    <t>Helyi adók  (B34+B351)</t>
  </si>
  <si>
    <t>B34</t>
  </si>
  <si>
    <t>- Vagyoni típusú adók</t>
  </si>
  <si>
    <t>B351</t>
  </si>
  <si>
    <t>B354</t>
  </si>
  <si>
    <t>Gépjárműadó</t>
  </si>
  <si>
    <t>B355</t>
  </si>
  <si>
    <t>Egyéb áruhasználati és szolgáltatási adók</t>
  </si>
  <si>
    <t>B36</t>
  </si>
  <si>
    <t>Egyéb közhatalmi bevételek</t>
  </si>
  <si>
    <t>B401</t>
  </si>
  <si>
    <t>Készletértékesítés ellenértéke</t>
  </si>
  <si>
    <t>B402</t>
  </si>
  <si>
    <t>Szolgáltatások ellenértéke</t>
  </si>
  <si>
    <t>B403</t>
  </si>
  <si>
    <t>Közvetített szolgáltatások értéke</t>
  </si>
  <si>
    <t>B404</t>
  </si>
  <si>
    <t>Tulajdonosi bevételek</t>
  </si>
  <si>
    <t>B405</t>
  </si>
  <si>
    <t>Ellátási díjak</t>
  </si>
  <si>
    <t>B406</t>
  </si>
  <si>
    <t xml:space="preserve">Kiszámlázott általános forgalmi adó </t>
  </si>
  <si>
    <t>B407</t>
  </si>
  <si>
    <t>Általános forgalmi adó visszatérítése</t>
  </si>
  <si>
    <t>B408</t>
  </si>
  <si>
    <t>Kamatbevételek</t>
  </si>
  <si>
    <t>B409</t>
  </si>
  <si>
    <t>Egyéb pénzügyi műveletek bevételei</t>
  </si>
  <si>
    <t>B410</t>
  </si>
  <si>
    <t>Egyéb működési bevételek</t>
  </si>
  <si>
    <t>Felhalmozási bevételek</t>
  </si>
  <si>
    <t>B51</t>
  </si>
  <si>
    <t>Immateriális javak értékesítése</t>
  </si>
  <si>
    <t>B52</t>
  </si>
  <si>
    <t>Ingatlanok értékesítése</t>
  </si>
  <si>
    <t>B53</t>
  </si>
  <si>
    <t>Egyéb tárgyi eszközök értékesítése</t>
  </si>
  <si>
    <t>B54</t>
  </si>
  <si>
    <t>Részesedések értékesítése</t>
  </si>
  <si>
    <t>B55</t>
  </si>
  <si>
    <t>Részesedések megszűnéséhez kapcsolódó bevételek</t>
  </si>
  <si>
    <t>B61</t>
  </si>
  <si>
    <t>Egyéb működési célú átvett pénzeszköz</t>
  </si>
  <si>
    <t>B71</t>
  </si>
  <si>
    <t>Egyéb felhalmozási célú átvett pénzeszköz</t>
  </si>
  <si>
    <t xml:space="preserve">Hitel-, kölcsönfelvétel államháztartáson kívülről  </t>
  </si>
  <si>
    <t>B8111</t>
  </si>
  <si>
    <t>Hosszú lejáratú  hitelek, kölcsönök felvétele</t>
  </si>
  <si>
    <t>B8112</t>
  </si>
  <si>
    <t>Likviditási célú  hitelek, kölcsönök felvétele pénzügyi vállalkozástól</t>
  </si>
  <si>
    <t>B8113</t>
  </si>
  <si>
    <t xml:space="preserve">    Rövid lejáratú  hitelek, kölcsönök felvétele</t>
  </si>
  <si>
    <t xml:space="preserve">Belföldi értékpapírok bevételei </t>
  </si>
  <si>
    <t xml:space="preserve">Maradvány igénybevétele </t>
  </si>
  <si>
    <t>B8131</t>
  </si>
  <si>
    <t>Előző év költségvetési maradványának igénybevétele</t>
  </si>
  <si>
    <t>B8132</t>
  </si>
  <si>
    <t>Előző év vállalkozási maradványának igénybevétele</t>
  </si>
  <si>
    <t>Adóssághoz nem kapcsolódó származékos ügyletek bevételei</t>
  </si>
  <si>
    <t>Önkormányzat működési támogatásai (B11)</t>
  </si>
  <si>
    <t>Települési önkormányzatok egyes köznevelési feladatainak támogatása</t>
  </si>
  <si>
    <t>Működési célú központosított előirányzatok</t>
  </si>
  <si>
    <t>Helyi önkormányzatok kiegészítő támogatásai</t>
  </si>
  <si>
    <t>Működési célú garancia- és kezességvállalásból megtérülések ÁHB</t>
  </si>
  <si>
    <t>Működési célú visszatérítendő támogatások, kölcsönök visszatérülése ÁHB</t>
  </si>
  <si>
    <t>Működési célú visszatérítendő támogatások, kölcsönök igénybevétele ÁHB</t>
  </si>
  <si>
    <t>Egyéb működési célú támogatások bevételei ÁHB</t>
  </si>
  <si>
    <t>Működési célú támogatások államháztartáson belülről (B12-B16)</t>
  </si>
  <si>
    <t>Felhalmozási célú támogatások államháztartáson belülről (B2)</t>
  </si>
  <si>
    <t>Felhalmozási célú garancia- és kezességvállalásból megtérülések ÁHB</t>
  </si>
  <si>
    <t>Felhalmozási célú visszatérítendő támogatások, kölcsönök visszatérülése ÁHB</t>
  </si>
  <si>
    <t>Felhalmozási célú visszatérítendő támogatások, kölcsönök igénybevétele ÁHB</t>
  </si>
  <si>
    <t>Egyéb felhalmozási célú támogatások bevételei ÁHB</t>
  </si>
  <si>
    <t xml:space="preserve">   - ebből magánszemélyek kommunális adója</t>
  </si>
  <si>
    <t xml:space="preserve">     - ebből helyi iparűzési  adó</t>
  </si>
  <si>
    <t xml:space="preserve">    - ebből talajterhelési díj</t>
  </si>
  <si>
    <t>B35</t>
  </si>
  <si>
    <t>- Termékek és szolgáltatások adói</t>
  </si>
  <si>
    <t xml:space="preserve"> Értékesítési és forgalmi adók </t>
  </si>
  <si>
    <t>Közhatalmi bevételek (B3)</t>
  </si>
  <si>
    <t>Működési bevételek (B4)</t>
  </si>
  <si>
    <t>Felhalmozási bevételek (B5)</t>
  </si>
  <si>
    <t>Működési célú garancia- és kezességvállalásból megtérülések ÁHK</t>
  </si>
  <si>
    <t>Működési célú visszatérítendő támogatások, kölcsönök visszatér. ÁHK</t>
  </si>
  <si>
    <t>B62</t>
  </si>
  <si>
    <t>B63</t>
  </si>
  <si>
    <t xml:space="preserve">          B63.-ból EU-s </t>
  </si>
  <si>
    <t>Működési célú átvett pénzeszközök (B6)</t>
  </si>
  <si>
    <t>Felhalm. célú garancia- és kezességvállalásból megtérülések ÁHK</t>
  </si>
  <si>
    <t>Felhalm. célú visszatérítendő támogatások, kölcsönök visszatér. ÁHK</t>
  </si>
  <si>
    <t>B72</t>
  </si>
  <si>
    <t>B73</t>
  </si>
  <si>
    <t xml:space="preserve">        B73.-ból EU-s </t>
  </si>
  <si>
    <t>Felhalmozási célú átvett pénzeszközök (B7)</t>
  </si>
  <si>
    <t>KÖLTSÉGVETÉSI BEVÉTELEK ÖSSZESEN: (B1-B7)</t>
  </si>
  <si>
    <t>FINANSZÍROZÁSI BEVÉTELEK ÖSSZESEN: (B8)</t>
  </si>
  <si>
    <t>B811</t>
  </si>
  <si>
    <t>B812</t>
  </si>
  <si>
    <t>B813</t>
  </si>
  <si>
    <t>B81</t>
  </si>
  <si>
    <t>Belföldi finanszírozás bevételei (B81)</t>
  </si>
  <si>
    <t>Külföldi finanszírozás bevételei (B82)</t>
  </si>
  <si>
    <t>Adóssághoz nem kapcsolódó származékos ügyletek bevételei (B83)</t>
  </si>
  <si>
    <t>K911</t>
  </si>
  <si>
    <t>Hitel, kölcsöntörlesztés államháztartáson kívülre</t>
  </si>
  <si>
    <t>K9111</t>
  </si>
  <si>
    <t>K9112</t>
  </si>
  <si>
    <t>K9113</t>
  </si>
  <si>
    <t>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</si>
  <si>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</si>
  <si>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</si>
  <si>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K912</t>
  </si>
  <si>
    <t>Belföldi értékpapírok kiadása</t>
  </si>
  <si>
    <t>Külföldi finanszírozás kiadásai (K92)</t>
  </si>
  <si>
    <t>Adóssághoz nem kapcsolódó származékos ügyletek kiadásai (K93)</t>
  </si>
  <si>
    <t>FINANSZÍROZÁSI KIADÁSOK ÖSSZESEN: (K9)</t>
  </si>
  <si>
    <t>B82</t>
  </si>
  <si>
    <t>B83</t>
  </si>
  <si>
    <t>KÖLTSÉGVETÉSI ÉS FINANSZÍROZÁSI BEVÉTELEK ÖSSZESEN: (9+10)</t>
  </si>
  <si>
    <t>Belföldi finanszírozás kiadásai (K91)</t>
  </si>
  <si>
    <t>K91</t>
  </si>
  <si>
    <t>K92</t>
  </si>
  <si>
    <t>K93</t>
  </si>
  <si>
    <t>KÖLTSÉGVETÉSI ÉS FINANSZÍROZÁSI KIADÁSOK ÖSSZESEN: (3+4)</t>
  </si>
  <si>
    <t xml:space="preserve">     ebből fejezeti kezelésű előir. EU-s progr. és azok hazai társfinansz.</t>
  </si>
  <si>
    <t>Költségvetési hiány, többlet ( költségvetési bevételek 9. sor - költségvetési kiadások 3. sor) (+/-)</t>
  </si>
  <si>
    <t>Önkormányzat működési támogatásai</t>
  </si>
  <si>
    <t>Működési célú támogatások ÁHB</t>
  </si>
  <si>
    <t>Működési bevételek</t>
  </si>
  <si>
    <t>Működési célú átvett pénzeszközök</t>
  </si>
  <si>
    <t>Hitel, kölcsön felvétel ÁHK</t>
  </si>
  <si>
    <t>Belföldi értékpapírok bevételei</t>
  </si>
  <si>
    <t>Külföldi finanszírozás bevételei</t>
  </si>
  <si>
    <t xml:space="preserve">         ebből helyi adók</t>
  </si>
  <si>
    <t xml:space="preserve">    </t>
  </si>
  <si>
    <t xml:space="preserve">                egyéb működési célú támogatás ÁHK</t>
  </si>
  <si>
    <t xml:space="preserve">                tartalékok</t>
  </si>
  <si>
    <t>Hitel, kölcsön törlesztése ÁHK</t>
  </si>
  <si>
    <t>Külföldi finanszírozás kiadásai</t>
  </si>
  <si>
    <t>Adóssághoz nem kapcsolódó származékos ügyletek kiadásai</t>
  </si>
  <si>
    <t>Felhalmozási célú támogatások ÁHB</t>
  </si>
  <si>
    <t>Felhalmozási célú átvett pénzeszközök</t>
  </si>
  <si>
    <t>Hiány belső finanszírozás bevételei ( 15+16)</t>
  </si>
  <si>
    <t>Hiány külső finanszírozás bevételei (18+..+21)</t>
  </si>
  <si>
    <t>belföldi Értékpapírok bevételei</t>
  </si>
  <si>
    <t>Külföldi értékpapírok bevételei</t>
  </si>
  <si>
    <t xml:space="preserve">Hitel, kölcsön törlesztése </t>
  </si>
  <si>
    <t>Belföldi értékpapírok kiadásai</t>
  </si>
  <si>
    <t xml:space="preserve">   ebből:  - Felhalmozási célú pe. átadás államháztartáson belül</t>
  </si>
  <si>
    <t>Működési célú támogatások államháztartáson belülről (B1)</t>
  </si>
  <si>
    <t>1.1</t>
  </si>
  <si>
    <t>1.2</t>
  </si>
  <si>
    <t>Likviditási célú hitelek, kölcsönök törlesztése pénzügyi vállalkozásnak</t>
  </si>
  <si>
    <t>Rövid lejáratú hitelek, kölcsönök törlesztése</t>
  </si>
  <si>
    <t>B814</t>
  </si>
  <si>
    <t>Államháztartáson belüli megelőlegezések</t>
  </si>
  <si>
    <t>Összes maradvány</t>
  </si>
  <si>
    <t>sorszám</t>
  </si>
  <si>
    <t>megnevezés</t>
  </si>
  <si>
    <t>Önk. Hivatal</t>
  </si>
  <si>
    <t>Óvoda</t>
  </si>
  <si>
    <t>Közműv.</t>
  </si>
  <si>
    <t>önkormányz.</t>
  </si>
  <si>
    <t>Önkormányzat összesen:</t>
  </si>
  <si>
    <t>Alaptev. Költségvetési bevételei</t>
  </si>
  <si>
    <t>Alaptev. Költségvetési kiadásai</t>
  </si>
  <si>
    <t>Alaptev. Költségvetési egyenlege</t>
  </si>
  <si>
    <t>Alaptev. Finanszírozási bevételei</t>
  </si>
  <si>
    <t>Alaptev. Finanszírozási kiadásai</t>
  </si>
  <si>
    <t>Alaptev. Finanszírozási egyenlege</t>
  </si>
  <si>
    <t>Vállalk. Tev. Finanszírozási bevételei</t>
  </si>
  <si>
    <t>Vállalk. Tev. Finansz. egyenlege</t>
  </si>
  <si>
    <t>Vállalkozási tev. Költségvet. bevételei</t>
  </si>
  <si>
    <t>Vállalkozási tev. Költségvet. kiadásai</t>
  </si>
  <si>
    <t>Vállalk. tev. Költségvet. egyenlege</t>
  </si>
  <si>
    <t>Alaptevékenység maradványa</t>
  </si>
  <si>
    <t>Váll. Tevékenység maradványa</t>
  </si>
  <si>
    <t>I</t>
  </si>
  <si>
    <t>II</t>
  </si>
  <si>
    <t>A)</t>
  </si>
  <si>
    <t>III</t>
  </si>
  <si>
    <t>IV</t>
  </si>
  <si>
    <t>B)</t>
  </si>
  <si>
    <t>C)</t>
  </si>
  <si>
    <t>Alaptevékenység szabad maradványa</t>
  </si>
  <si>
    <t>Váll. Tev. Terhelő befizetési kötel.</t>
  </si>
  <si>
    <t>Alaptev. Köt. terhelt maradványa</t>
  </si>
  <si>
    <t>Váll. Tev. Felhasználható maradványa</t>
  </si>
  <si>
    <t>D)</t>
  </si>
  <si>
    <t>E)</t>
  </si>
  <si>
    <t>F)</t>
  </si>
  <si>
    <t>G)</t>
  </si>
  <si>
    <t>I. MARADVÁNYKIMUTATÁS</t>
  </si>
  <si>
    <t>II. EREDMÉNYKIMUTATÁS</t>
  </si>
  <si>
    <t>Közhatalmi eredményszeml. Bevételek</t>
  </si>
  <si>
    <t>Eszk.és szolg. Értékesít. nettó bevételei</t>
  </si>
  <si>
    <t>Tevék. Egyéb nettó eredm. Bevételei</t>
  </si>
  <si>
    <t>Tevékenység nettó eredm. Bevételeli</t>
  </si>
  <si>
    <t>Saját term. készletek állományváltozása</t>
  </si>
  <si>
    <t>Saját előáll. Eszk. Aktivált értéke</t>
  </si>
  <si>
    <t>Aktivált saját teljesítmények értéke</t>
  </si>
  <si>
    <t>Közp. Működési célú tám. Eredm. Bevételei</t>
  </si>
  <si>
    <t>Egyéb működési célú tám. Eredm. Bevét.</t>
  </si>
  <si>
    <t>Különféle egyéb eredm. Bevételek</t>
  </si>
  <si>
    <t>Egyéb eredményszemléletű bevételek</t>
  </si>
  <si>
    <t>Anyagköltség</t>
  </si>
  <si>
    <t>Személyi jellegű egyéb kifizetések</t>
  </si>
  <si>
    <t xml:space="preserve">Bérjárulékok </t>
  </si>
  <si>
    <t>Eladott (közvet) szolgáltatások értéke</t>
  </si>
  <si>
    <t>Anyagjellegű ráfordítások</t>
  </si>
  <si>
    <t>Bérköltség</t>
  </si>
  <si>
    <t>Eladott áruk beszerzési értéke</t>
  </si>
  <si>
    <t>V</t>
  </si>
  <si>
    <t>Személyi jellegű ráfordítások</t>
  </si>
  <si>
    <t>VI</t>
  </si>
  <si>
    <t>VII</t>
  </si>
  <si>
    <t>VIII</t>
  </si>
  <si>
    <t>IX</t>
  </si>
  <si>
    <t>X</t>
  </si>
  <si>
    <t>XI</t>
  </si>
  <si>
    <t>Értékcsökkenési leírás</t>
  </si>
  <si>
    <t>Egyéb ráfordítások</t>
  </si>
  <si>
    <t>TEVÉKENYSÉGEK EREDMÉNYE</t>
  </si>
  <si>
    <t>Kapott (járó) osztalék és részesedés</t>
  </si>
  <si>
    <t>- ebből: árfolyamnyereség</t>
  </si>
  <si>
    <t>Pénzügyi műveletek eredm. Bevételei</t>
  </si>
  <si>
    <t>Fizetendő kamatok és kamatjell. Ráfordítások</t>
  </si>
  <si>
    <t>Pénzügyi műveletek egyéb ráfordításai</t>
  </si>
  <si>
    <t>- ebből árfolyamveszteség</t>
  </si>
  <si>
    <t>Pénzügyi műveletek ráfordításai</t>
  </si>
  <si>
    <t>PÉNZÜGYI MŰVELETEK EREDMÉNYE</t>
  </si>
  <si>
    <t>SZOKÁSOS EREDMÉNY</t>
  </si>
  <si>
    <t>Felhalmozási célú tám. Eredm. Bevételei</t>
  </si>
  <si>
    <t>Különféle rendkív. Eredm. Bevételek</t>
  </si>
  <si>
    <t>Rendkívüli eredményszemléletű bevételek</t>
  </si>
  <si>
    <t>Rendkívüli ráfordítások</t>
  </si>
  <si>
    <t>MÉRLEG SZERINTI EREDMÉNY</t>
  </si>
  <si>
    <t xml:space="preserve">RENDKÍVÜLI EREDMÉNY </t>
  </si>
  <si>
    <t>----------</t>
  </si>
  <si>
    <t>-------</t>
  </si>
  <si>
    <t>B816</t>
  </si>
  <si>
    <t>Irányító szervi támogatás (B816)</t>
  </si>
  <si>
    <t>K915</t>
  </si>
  <si>
    <t>Irányító szervi támogatás (K915)</t>
  </si>
  <si>
    <t>összes feladat</t>
  </si>
  <si>
    <t>Összes feladat</t>
  </si>
  <si>
    <t>kötelező feladat</t>
  </si>
  <si>
    <t>önként vállalt feladat</t>
  </si>
  <si>
    <t>önként vállalat feladat</t>
  </si>
  <si>
    <t>Államháztartáson belülli megelőlegezések</t>
  </si>
  <si>
    <t>Működési célú finanszírozási bevételek összesen (14+...+22)</t>
  </si>
  <si>
    <t>Költségvetési és finanszírozási bevételek összesen (13+23)</t>
  </si>
  <si>
    <t>Település üzemeltetési feladatok</t>
  </si>
  <si>
    <t>066010</t>
  </si>
  <si>
    <t>066020</t>
  </si>
  <si>
    <t>081045</t>
  </si>
  <si>
    <t>éven túli lejáratú fejlesztési hitel</t>
  </si>
  <si>
    <t>Adatszolgáltatás 
az elismert tartozásállományról</t>
  </si>
  <si>
    <t>Költségvetési szerv neve:</t>
  </si>
  <si>
    <t>Költségvetési szerv számlaszáma:</t>
  </si>
  <si>
    <t>11738008-15373319</t>
  </si>
  <si>
    <t>30 napon túli elismert tartozásállomány összesen:   0 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</si>
  <si>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</si>
  <si>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</si>
  <si>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</si>
  <si>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</si>
  <si>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</si>
  <si>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</si>
  <si>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Egyéb tartozásállomány</t>
  </si>
  <si>
    <t>költségvetési szerv vezetője</t>
  </si>
  <si>
    <t>11738008-15728568</t>
  </si>
  <si>
    <t>11738008-16733493</t>
  </si>
  <si>
    <t>11738008-16733486</t>
  </si>
  <si>
    <t xml:space="preserve"> G) SAJÁT TŐKE ÖSSZESEN (01+...+06)</t>
  </si>
  <si>
    <t>I. Nemzeti vagyon induláskori értéke</t>
  </si>
  <si>
    <t>II. Nemzeti vagyon változásai</t>
  </si>
  <si>
    <t>IV. Felhalmozott eredmény</t>
  </si>
  <si>
    <t>V. Eszközök értékhelyesbítésének forrása</t>
  </si>
  <si>
    <t>VI. Mérleg szerinti eredmény</t>
  </si>
  <si>
    <t xml:space="preserve"> I. Költségvetési évben esedékes kötelezettségek</t>
  </si>
  <si>
    <t>II. Költségvetési évet követően esedékes kötelezettségek</t>
  </si>
  <si>
    <t>III. Kötelezettség jellegű sajátos elszámolások</t>
  </si>
  <si>
    <t>-korl. Forg.képes vagyon</t>
  </si>
  <si>
    <t>-üzleti vagyon</t>
  </si>
  <si>
    <t xml:space="preserve">-forg.képtelen törzsvagyon </t>
  </si>
  <si>
    <t>Gépek, ber. Felsz.jármű f.képes</t>
  </si>
  <si>
    <t>Tárgyi eszközök értékhelyesbít.</t>
  </si>
  <si>
    <t>Koncessz.vagyonkez.adott</t>
  </si>
  <si>
    <t>Nemzeti Vagyonba tartozó BEFEKTETETT ESZK.ÖSSZ</t>
  </si>
  <si>
    <t>Nemzeti vagyonba tartozó FORGÓESZK.ÖSSZESEN</t>
  </si>
  <si>
    <t>Hosszú lejáratú betétek</t>
  </si>
  <si>
    <t>Pénztárak,csekkek,betétk.</t>
  </si>
  <si>
    <t>Forintszámlák</t>
  </si>
  <si>
    <t>Devizaszámlák</t>
  </si>
  <si>
    <t>Idegen pénzeszközök</t>
  </si>
  <si>
    <t>C.</t>
  </si>
  <si>
    <t>PÉNZESZKÖZÖK:</t>
  </si>
  <si>
    <t>D.</t>
  </si>
  <si>
    <t>KÖVETELÉSEK:</t>
  </si>
  <si>
    <t>E.</t>
  </si>
  <si>
    <t>EGYÉB SAJÁTOS ESZKÖZOLDALI ESZÁMOLÁSOK:</t>
  </si>
  <si>
    <t>F.</t>
  </si>
  <si>
    <t>Költségv. évben esed. Követelés</t>
  </si>
  <si>
    <t>Ktgv. évet követ. Esed. Követelés</t>
  </si>
  <si>
    <t>Követelés jellegű sajátos elszám.</t>
  </si>
  <si>
    <t>Tiszamenti Regionális Vízművek Zrt.</t>
  </si>
  <si>
    <t>B E V É T E L E K (KONSZOLIDÁLT)</t>
  </si>
  <si>
    <t>K I A D Á S O K (KONSZOLIDÁLT)</t>
  </si>
  <si>
    <t>(KONSZOLIDÁLT) VAGYONKIMUTATÁS
a könyvviteli mérlegben értékkel szereplő forrásokról</t>
  </si>
  <si>
    <t>államigazgatási feladat</t>
  </si>
  <si>
    <t xml:space="preserve"> EREDMÉNYKIMUTATÁS</t>
  </si>
  <si>
    <t>előző időszak</t>
  </si>
  <si>
    <t>tárgyi időszak</t>
  </si>
  <si>
    <t>4</t>
  </si>
  <si>
    <t>J) PASSZÍV IDŐBELI ELHATÁROLÁSOK</t>
  </si>
  <si>
    <t>H) KÖTELEZETTSÉGEK (8+…+10)</t>
  </si>
  <si>
    <r>
      <t xml:space="preserve">30 napon túli elismert tartozásállomány összesen: </t>
    </r>
    <r>
      <rPr>
        <b/>
        <sz val="11"/>
        <rFont val="Times New Roman CE"/>
        <charset val="238"/>
      </rPr>
      <t xml:space="preserve">  0</t>
    </r>
    <r>
      <rPr>
        <b/>
        <sz val="11"/>
        <rFont val="Times New Roman CE"/>
        <family val="1"/>
        <charset val="238"/>
      </rPr>
      <t xml:space="preserve">  Ft</t>
    </r>
  </si>
  <si>
    <t>NEMLEGES</t>
  </si>
  <si>
    <t>B75</t>
  </si>
  <si>
    <t>K914</t>
  </si>
  <si>
    <t>ÁHB megelőlegezések visszafizetése (K914)</t>
  </si>
  <si>
    <t>K513</t>
  </si>
  <si>
    <t>ÁHB megelőlegezések visszafizetése</t>
  </si>
  <si>
    <t>MEGNEVEZÉS</t>
  </si>
  <si>
    <t>A közp. Költségvetésből támogatásként rendelk. Bocsátott összeg</t>
  </si>
  <si>
    <t>Az önkormányzat által az adott célra ténylegesen felhasznált összeg</t>
  </si>
  <si>
    <t>Az önk. Által fel nem használt, de a következő évben jogszerűen felhasználható összeg</t>
  </si>
  <si>
    <t>forint</t>
  </si>
  <si>
    <t>Eltérés</t>
  </si>
  <si>
    <t xml:space="preserve">        B75.-ból EU-s </t>
  </si>
  <si>
    <t>ebből elvonások, befizetések</t>
  </si>
  <si>
    <t>Család és Gyermekj. Sz.</t>
  </si>
  <si>
    <t>2019.</t>
  </si>
  <si>
    <t>Működési célú költségvetési támogatások</t>
  </si>
  <si>
    <t>Elszámolásból származó bevételek</t>
  </si>
  <si>
    <t>Biztosító által fizetett kártérítés</t>
  </si>
  <si>
    <t>05</t>
  </si>
  <si>
    <t>forintban</t>
  </si>
  <si>
    <t>Részesedésekből szárm. Ráford., árf.veszt.</t>
  </si>
  <si>
    <t>Debreceni Vízmű Zrt</t>
  </si>
  <si>
    <t>Debreceni Hulladék Közszolgáltató Nonprofit Kft</t>
  </si>
  <si>
    <t>Hajdúsági-Nyírségi Pályázatkezelő Nonprofit Kft.</t>
  </si>
  <si>
    <t>Létavértesi Család és Gyermekjóléti Szolgálat</t>
  </si>
  <si>
    <t>11738008-16732588</t>
  </si>
  <si>
    <t>K89</t>
  </si>
  <si>
    <t>B411</t>
  </si>
  <si>
    <t xml:space="preserve"> Egyéb működési bevételek</t>
  </si>
  <si>
    <t>Egyéb működési bevétel</t>
  </si>
  <si>
    <t>önkormányzat</t>
  </si>
  <si>
    <t>(11/A űrlap)</t>
  </si>
  <si>
    <t>11/C űrlap</t>
  </si>
  <si>
    <t>III. Egyéb eszközök induláskori értéke és változásai</t>
  </si>
  <si>
    <t>n.a.</t>
  </si>
  <si>
    <t>Szabadidő sport-, és kulturális feladatok: sporttelep, uszoda, tornacsarnok</t>
  </si>
  <si>
    <t>EU-s forrás és hazai társfinanszírozás</t>
  </si>
  <si>
    <t>Felhalmozási célú visszatérítendő tám, kölcsönök visszatérülése ÁHB</t>
  </si>
  <si>
    <t>Felhalmozási célú visszatérítendő tám, kölcsönök igénybevétele ÁHB</t>
  </si>
  <si>
    <t xml:space="preserve"> forintban</t>
  </si>
  <si>
    <t>forintban !</t>
  </si>
  <si>
    <t>Létavértesi Gyermeksziget Óvoda-bölcsőde</t>
  </si>
  <si>
    <t>Óvoda-bölcsőde</t>
  </si>
  <si>
    <t>2021.</t>
  </si>
  <si>
    <t>11=(7+…+10)</t>
  </si>
  <si>
    <t xml:space="preserve">Tervezett 
</t>
  </si>
  <si>
    <t xml:space="preserve">Tényleges 
</t>
  </si>
  <si>
    <t>Működési célú költségvetési és kiegészítő támogatások</t>
  </si>
  <si>
    <t>Részesedésekből szárm. Egyéb eredm. Bev.</t>
  </si>
  <si>
    <t>Teljesí-tés %</t>
  </si>
  <si>
    <t xml:space="preserve"> Ft</t>
  </si>
  <si>
    <t>Ft</t>
  </si>
  <si>
    <t>B65</t>
  </si>
  <si>
    <t>- üzleti vagyon</t>
  </si>
  <si>
    <t>ipari park beruházás</t>
  </si>
  <si>
    <t xml:space="preserve"> forintban </t>
  </si>
  <si>
    <t>2022.</t>
  </si>
  <si>
    <t>LÉTAVÉRTES VÁROSI ÖNKORMÁNYZAT</t>
  </si>
  <si>
    <t>PÉNZESZKÖZÖK VÁLTOZÁSA</t>
  </si>
  <si>
    <t>Bankszámlák nyitó tárgyidőszaki egyenlege</t>
  </si>
  <si>
    <t>Pénztárak nyitó tárgyidőszaki egyenlege</t>
  </si>
  <si>
    <t>Előző évi költségvetési maradványának igénybevétel teljesítése tárgyidőszaki egyenlege</t>
  </si>
  <si>
    <t>Folyósított, megelőlegezett tb. és családtámogatási ellátások elszámolása tárgyidőszaki forgalma</t>
  </si>
  <si>
    <t>Kapott előlegek tárgyidőszaki forgalma</t>
  </si>
  <si>
    <t>06</t>
  </si>
  <si>
    <t>07</t>
  </si>
  <si>
    <t>08</t>
  </si>
  <si>
    <t>09</t>
  </si>
  <si>
    <t>10</t>
  </si>
  <si>
    <t>A.) Pénzeszközök nyitó tárgyidőszaki egyenlege</t>
  </si>
  <si>
    <t>B.) Korrekciós tételek összesen( 04-09):</t>
  </si>
  <si>
    <t>11</t>
  </si>
  <si>
    <t>12</t>
  </si>
  <si>
    <t>C.) Számított tárgyidőszaki záró pénzkészlet (A+B):</t>
  </si>
  <si>
    <t>D.) Tárgyidőszaki tényleges záró pénzkészlet</t>
  </si>
  <si>
    <t>Önkorm.</t>
  </si>
  <si>
    <t>Hivatal</t>
  </si>
  <si>
    <t>Családs.</t>
  </si>
  <si>
    <t>összesen:</t>
  </si>
  <si>
    <t>éves atlagos statisztikai létszam</t>
  </si>
  <si>
    <t>köztisztviselők</t>
  </si>
  <si>
    <t>egyéb bérrendszer</t>
  </si>
  <si>
    <t>21a</t>
  </si>
  <si>
    <t>közalkalmazottak</t>
  </si>
  <si>
    <t>Csalad és Gyj.</t>
  </si>
  <si>
    <t>13/A mell.</t>
  </si>
  <si>
    <t>Egyéb kapott kamatok és kam.jell. Eredm. B.</t>
  </si>
  <si>
    <t>25a</t>
  </si>
  <si>
    <t xml:space="preserve">I. </t>
  </si>
  <si>
    <t>Külföldi kötelezettségek</t>
  </si>
  <si>
    <t>Összesen (I.+II.)</t>
  </si>
  <si>
    <t>………………..</t>
  </si>
  <si>
    <t>Belföldi kötelezettségek (1+2+3+4+5)</t>
  </si>
  <si>
    <t>Összes maradvány - betervezett:</t>
  </si>
  <si>
    <t xml:space="preserve">          működési célú visszatérítendő ÁHK</t>
  </si>
  <si>
    <t xml:space="preserve">              egyéb működési célú támogatás ÁHB</t>
  </si>
  <si>
    <t>11/L űrlap</t>
  </si>
  <si>
    <t>Közvilágítás korszerűsítés miatt működési kötelezettség</t>
  </si>
  <si>
    <t>I/1.</t>
  </si>
  <si>
    <t>I/2.</t>
  </si>
  <si>
    <t>Tartós részes. F.képes</t>
  </si>
  <si>
    <t>I.1.</t>
  </si>
  <si>
    <t>Vásárolt készletek- üzleti vagyon</t>
  </si>
  <si>
    <t>éves átlagos statisztikai létszám</t>
  </si>
  <si>
    <t>választott tisztségviselők</t>
  </si>
  <si>
    <t>Kiadások nyilv.e.sz. tárgyidőszaki egyenlege</t>
  </si>
  <si>
    <t>Bevételek nyilv.e.sz. tárgyidőszaki egyenlege</t>
  </si>
  <si>
    <t>Igénybe vett szolgáltatások értéke</t>
  </si>
  <si>
    <t>B1132</t>
  </si>
  <si>
    <t>B1131</t>
  </si>
  <si>
    <t>Települési önkormányzatok gyermekétkeztetési feladatainak támogatása</t>
  </si>
  <si>
    <t>Települési önkorm. egyes szociális és  gyermekjóléti feladatainak tám.</t>
  </si>
  <si>
    <t>A.) A HELYI ÖNKORMÁNYZATOK LEGFELJEBB KETTŐ ÉVIG</t>
  </si>
  <si>
    <t xml:space="preserve"> FELHASZNÁLHATÓ TÁMOGATÁSAINAK ELSZÁMOLÁSA</t>
  </si>
  <si>
    <t xml:space="preserve">C.) AZ ÖNKORMÁNYZATOK ÁLTALÁNOS, KÖZNEVELÉSI, SZOCIÁLIS GYERMEKJÓLÉTI ÉS </t>
  </si>
  <si>
    <t>GYERMEKÉTKEZTETÉSI FELADATAIHOZ KAPCSOLÓDÓ TÁMOGATÁSOK ELSZÁMOLÁSA</t>
  </si>
  <si>
    <t>pénzügyi műv. és egyéb eredm. Bevételek</t>
  </si>
  <si>
    <t>Továbbadási célból folyósított támogatások, ellátások tárgyidőszaki forgalma</t>
  </si>
  <si>
    <t>Más szervezetet megillető bevételek elszámolása tárgyidőszaki forgalma</t>
  </si>
  <si>
    <t>ebből közfoglalkoztatott</t>
  </si>
  <si>
    <t>Vállalk. Tev. Finanszírozási kidásai</t>
  </si>
  <si>
    <t>-</t>
  </si>
  <si>
    <t>- Felhalmozási c. garancia-és kezességvállalásból származó kifizetés ÁHB</t>
  </si>
  <si>
    <t>- Felhalmozási c. visszatérítendő támogatások, kölcsönök nyújtása ÁHK</t>
  </si>
  <si>
    <t>Index (%)</t>
  </si>
  <si>
    <t>AKTÍV IDŐBELI ELHATÁROLÁSOK:</t>
  </si>
  <si>
    <t>5</t>
  </si>
  <si>
    <t>I) KINCSTÁRI SZÁMLAVEZETÉSSEL KAPCS. ELSZÁM.</t>
  </si>
  <si>
    <t xml:space="preserve">FORRÁSOK ÖSSZESEN: </t>
  </si>
  <si>
    <t>Előző év</t>
  </si>
  <si>
    <t>Tárgyév</t>
  </si>
  <si>
    <t>"0"-ra írt eszközök</t>
  </si>
  <si>
    <t>Használatban lévő kisértékű immateriális javak, tárgyi eszközök</t>
  </si>
  <si>
    <t>Használatban lévő készletek</t>
  </si>
  <si>
    <t>01-02. számlacsoportban nyilvántartott eszközök (ÁHB vagyonkezelésbe adott stb)</t>
  </si>
  <si>
    <t>A nemzeti vagyonról szóló tv. Szerinti kulturális javak, régészeti leletek</t>
  </si>
  <si>
    <t>Függő követelések</t>
  </si>
  <si>
    <t>Függő kötelezettségek</t>
  </si>
  <si>
    <t>Biztos (jövőbeni) követelések</t>
  </si>
  <si>
    <t>L/1.</t>
  </si>
  <si>
    <t>L/2.</t>
  </si>
  <si>
    <t>L/3.</t>
  </si>
  <si>
    <t>L/4.</t>
  </si>
  <si>
    <t>L/5.</t>
  </si>
  <si>
    <t>L/6.</t>
  </si>
  <si>
    <t>L/7.</t>
  </si>
  <si>
    <t>L/8.</t>
  </si>
  <si>
    <t>köztisztviselő</t>
  </si>
  <si>
    <t>Dél-Nyírség Erdőspuszták LEADER Egyesület</t>
  </si>
  <si>
    <r>
      <t xml:space="preserve">A költségvetési szervek belső kontrollrendszeréről és belső ellenőrzéséről szóló 370/2011. (XII.11.) Kormányrendelet </t>
    </r>
    <r>
      <rPr>
        <b/>
        <i/>
        <u/>
        <sz val="12"/>
        <rFont val="Times New Roman"/>
        <family val="1"/>
        <charset val="238"/>
      </rPr>
      <t>szerinti</t>
    </r>
    <r>
      <rPr>
        <b/>
        <i/>
        <sz val="12"/>
        <rFont val="Times New Roman"/>
        <family val="1"/>
        <charset val="238"/>
      </rPr>
      <t xml:space="preserve"> </t>
    </r>
  </si>
  <si>
    <t>NYILATKOZAT</t>
  </si>
  <si>
    <t>- a belső kontrollrendszer kialakításáról, valamint szabályszerű, eredményes, gazdaságos és hatékony működéséről,</t>
  </si>
  <si>
    <t>-  olyan szervezeti kultúra kialakításáról, amely biztosítja az elkötelezettséget a szervezeti célok és értékek iránt, valamint alkalmas az integritás érvényesítésének biztosítására,</t>
  </si>
  <si>
    <t>- a költségvetési szerv vagyonkezelésébe, használatába adott vagyon rendeltetésszerű használatáról, az alapító okiratban megjelölt tevékenységek jogszabályban meghatározott követelményeknek megfelelő ellátásáról,</t>
  </si>
  <si>
    <t>- a rendelkezésre álló előirányzatoknak a célnak megfelelő felhasználásáról,</t>
  </si>
  <si>
    <t>- a költségvetési szerv tevékenységében a hatékonyság, eredményesség és a gazdaságosság követelményeinek érvényesítéséről,</t>
  </si>
  <si>
    <t>- a tervezési, beszámolási, információszolgáltatási kötelezettségek teljesítéséről, azok teljességéről és hitelességéről,</t>
  </si>
  <si>
    <t>- a gazdálkodási lehetőségek és a kötelezettségek összhangjáról,</t>
  </si>
  <si>
    <t>- az intézményi számviteli rendről,</t>
  </si>
  <si>
    <t>- olyan rendszer bevezetéséről, amely megfelelő bizonyosságot nyújt az eljárások jogszerűségére és szabályszerűségére vonatkozóan, biztosítja az elszámoltathatóságot, továbbá megfelel a hazai és közösségi szabályoknak,</t>
  </si>
  <si>
    <t>- arról, hogy a vezetők a szervezet minden szintjén tisztában legyenek a kitűzött célokkal és az azok elérését segítő eszközökkel annak érdekében, hogy végre tudják hajtani a meghatározott feladatokat és értékelni tudják az elért eredményeket. E tevékenységről a vezetői beszámoltatás rendszerén keresztül folyamatos információval rendelkeztem, a tevékenységet folyamatosan értékeltem.</t>
  </si>
  <si>
    <t>A vonatkozó jogszabályok belső kontrollrendszerre vonatkozó előírásainak az alábbiak szerint tettem eleget:</t>
  </si>
  <si>
    <t>Kijelentem, hogy a benyújtott beszámolók a jogszabályi előírások szerint a valóságnak megfelelően, átláthatóan, teljes körűen és pontosan tükrözik a szóban forgó pénzügyi évre vonatkozó kiadásokat és bevételeket.</t>
  </si>
  <si>
    <t>Az általam vezetett költségvetési szerv gazdasági vezetője eleget tett tárgyévben esedékes továbbképzési kötelezettségének a belső kontrollok témakörében:</t>
  </si>
  <si>
    <r>
      <t>igen</t>
    </r>
    <r>
      <rPr>
        <sz val="10"/>
        <rFont val="Times New Roman"/>
        <family val="1"/>
        <charset val="238"/>
      </rPr>
      <t>-nem</t>
    </r>
  </si>
  <si>
    <t>P. H.</t>
  </si>
  <si>
    <t>.................................................</t>
  </si>
  <si>
    <t>aláírás</t>
  </si>
  <si>
    <r>
      <t xml:space="preserve">B) </t>
    </r>
    <r>
      <rPr>
        <sz val="10"/>
        <rFont val="Times New Roman"/>
        <family val="1"/>
        <charset val="238"/>
      </rPr>
      <t xml:space="preserve">Az </t>
    </r>
    <r>
      <rPr>
        <i/>
        <sz val="10"/>
        <rFont val="Times New Roman"/>
        <family val="1"/>
        <charset val="238"/>
      </rPr>
      <t xml:space="preserve">A) </t>
    </r>
    <r>
      <rPr>
        <sz val="10"/>
        <rFont val="Times New Roman"/>
        <family val="1"/>
        <charset val="238"/>
      </rPr>
      <t>pontban meghatározott nyilatkozatot az alábbiak miatt nem áll módomban megtenni:</t>
    </r>
  </si>
  <si>
    <t>Kelt: ..................................</t>
  </si>
  <si>
    <t xml:space="preserve">A költségvetési szervek belső kontrollrendszeréről és belső ellenőrzéséről szóló 370/2011. (XII.11.) Kormányrendelet szerinti </t>
  </si>
  <si>
    <t>B64</t>
  </si>
  <si>
    <t>B74</t>
  </si>
  <si>
    <t>foglalk.adott előlegek számla tárgyidőszaki forgalma össz.</t>
  </si>
  <si>
    <t>Forgótőke elszámolás</t>
  </si>
  <si>
    <t>E.) KETTŐ ÉVNÉL HOSSZABB FELHASZNÁLÁSI IDEJŰ TÁMOGATÁSOK ELSZÁMOLÁSA</t>
  </si>
  <si>
    <t>11/H űrlap</t>
  </si>
  <si>
    <t>Az éves központi költségvetésből támogatásként rendelkezésre bocsátott összeg</t>
  </si>
  <si>
    <r>
      <t xml:space="preserve">Kontrollkörnyezet: </t>
    </r>
    <r>
      <rPr>
        <sz val="10"/>
        <color indexed="10"/>
        <rFont val="Times New Roman"/>
        <family val="1"/>
        <charset val="238"/>
      </rPr>
      <t>működött</t>
    </r>
  </si>
  <si>
    <r>
      <t xml:space="preserve">Integrált kockázatkezelési rendszer: </t>
    </r>
    <r>
      <rPr>
        <sz val="10"/>
        <color indexed="10"/>
        <rFont val="Times New Roman"/>
        <family val="1"/>
        <charset val="238"/>
      </rPr>
      <t>működött</t>
    </r>
  </si>
  <si>
    <r>
      <t xml:space="preserve">Kontrolltevékenységek: </t>
    </r>
    <r>
      <rPr>
        <sz val="10"/>
        <color indexed="10"/>
        <rFont val="Times New Roman"/>
        <family val="1"/>
        <charset val="238"/>
      </rPr>
      <t>működött</t>
    </r>
  </si>
  <si>
    <r>
      <t xml:space="preserve">Információs és kommunikációs rendszer: </t>
    </r>
    <r>
      <rPr>
        <sz val="10"/>
        <color indexed="10"/>
        <rFont val="Times New Roman"/>
        <family val="1"/>
        <charset val="238"/>
      </rPr>
      <t>működött</t>
    </r>
  </si>
  <si>
    <r>
      <t xml:space="preserve">Nyomon követési rendszer (monitoring): </t>
    </r>
    <r>
      <rPr>
        <sz val="10"/>
        <color indexed="10"/>
        <rFont val="Times New Roman"/>
        <family val="1"/>
        <charset val="238"/>
      </rPr>
      <t>működött</t>
    </r>
  </si>
  <si>
    <t>081030</t>
  </si>
  <si>
    <t>2. melléklet 1.3.1. A települési önkormányzatok szociális és gyermekjóléti feladatainak egyéb támogatása</t>
  </si>
  <si>
    <t>2. melléklet 1.5.2. Települési önkormányzatok egyes kulturális feladatainak támogatása</t>
  </si>
  <si>
    <t>3. melléklet 2.2.2. Szociális ágazati összevont pótlék és egészségügyi kiegészítő pótlék</t>
  </si>
  <si>
    <t>Mindösszesen</t>
  </si>
  <si>
    <t xml:space="preserve">3. melléklet I. Helyi önkormányzatok működési célú költségvetési támogatásai összesen </t>
  </si>
  <si>
    <t>Összesen  (=1+…+10)</t>
  </si>
  <si>
    <t>A helyi önkormányzatok visszafizetési kötelezettsége, pótlólagos támogatása (Ávr. 111. §), és  a jogtalan igénybevétele után fizetendő ügyleti kamata (Ávr. 112. §)</t>
  </si>
  <si>
    <t>Önkormányzat tőketartozása összesen (1+3+4+5+6+8+9)</t>
  </si>
  <si>
    <t>A 22. sor szerinti tőketartozás 10032000-01031496 számlára fizetendő része (1+3+4+5+6-visszafizetendő vis maior támogatás+8+9):</t>
  </si>
  <si>
    <t>Önkormányzat visszafizetési kötelezettsége és fizetendő kamat összesen (21+22)</t>
  </si>
  <si>
    <t xml:space="preserve">Megnevezés </t>
  </si>
  <si>
    <t>Az önkormányzat  által a következő év(ek)ben felhasználható összeg</t>
  </si>
  <si>
    <t xml:space="preserve">Visszafizetési kötelezettség - az önkormányzat  által a felhasználási határidőig fel nem használt összeg </t>
  </si>
  <si>
    <t>14</t>
  </si>
  <si>
    <t>15</t>
  </si>
  <si>
    <t>16</t>
  </si>
  <si>
    <t>December havi munkabérek, munkabérek</t>
  </si>
  <si>
    <r>
      <t xml:space="preserve">A) Alulírott </t>
    </r>
    <r>
      <rPr>
        <b/>
        <i/>
        <sz val="10"/>
        <rFont val="Times New Roman"/>
        <family val="1"/>
        <charset val="238"/>
      </rPr>
      <t xml:space="preserve">Harmati Zoltánné </t>
    </r>
    <r>
      <rPr>
        <i/>
        <sz val="10"/>
        <rFont val="Times New Roman"/>
        <family val="1"/>
        <charset val="238"/>
      </rPr>
      <t xml:space="preserve"> a </t>
    </r>
    <r>
      <rPr>
        <b/>
        <i/>
        <sz val="10"/>
        <rFont val="Times New Roman"/>
        <family val="1"/>
        <charset val="238"/>
      </rPr>
      <t>Létavértesi Gyermeksziget Óvoda-bölcsőde</t>
    </r>
    <r>
      <rPr>
        <i/>
        <sz val="10"/>
        <rFont val="Times New Roman"/>
        <family val="1"/>
        <charset val="238"/>
      </rPr>
      <t xml:space="preserve">  költségvetési szerv vezetője jogi felelősségem tudatában kijelentem, hogy az előírásoknak megfelelően 2022.  évben / időszakban az általam vezetett költségvetési szervnél gondoskodtam</t>
    </r>
  </si>
  <si>
    <r>
      <t xml:space="preserve">A) Alulírott </t>
    </r>
    <r>
      <rPr>
        <b/>
        <i/>
        <sz val="10"/>
        <rFont val="Times New Roman"/>
        <family val="1"/>
        <charset val="238"/>
      </rPr>
      <t>Bertóthyné Csige Tünde</t>
    </r>
    <r>
      <rPr>
        <i/>
        <sz val="10"/>
        <rFont val="Times New Roman"/>
        <family val="1"/>
        <charset val="238"/>
      </rPr>
      <t xml:space="preserve">  a </t>
    </r>
    <r>
      <rPr>
        <b/>
        <i/>
        <sz val="10"/>
        <rFont val="Times New Roman"/>
        <family val="1"/>
        <charset val="238"/>
      </rPr>
      <t xml:space="preserve">Létavértesi Közös Önkormányzati Hivatal </t>
    </r>
    <r>
      <rPr>
        <i/>
        <sz val="10"/>
        <rFont val="Times New Roman"/>
        <family val="1"/>
        <charset val="238"/>
      </rPr>
      <t xml:space="preserve"> költségvetési szerv vezetője jogi felelősségem tudatában kijelentem, hogy az előírásoknak megfelelően 2022.  évben / időszakban az általam vezetett költségvetési szervnél gondoskodtam</t>
    </r>
  </si>
  <si>
    <r>
      <t xml:space="preserve">A) Alulírott </t>
    </r>
    <r>
      <rPr>
        <b/>
        <i/>
        <sz val="10"/>
        <rFont val="Times New Roman"/>
        <family val="1"/>
        <charset val="238"/>
      </rPr>
      <t>Pappné Szabó Mária</t>
    </r>
    <r>
      <rPr>
        <i/>
        <sz val="10"/>
        <rFont val="Times New Roman"/>
        <family val="1"/>
        <charset val="238"/>
      </rPr>
      <t xml:space="preserve"> a </t>
    </r>
    <r>
      <rPr>
        <b/>
        <i/>
        <sz val="10"/>
        <rFont val="Times New Roman"/>
        <family val="1"/>
        <charset val="238"/>
      </rPr>
      <t>Létavértes Városi Könyvtár és Művelődési Ház</t>
    </r>
    <r>
      <rPr>
        <i/>
        <sz val="10"/>
        <rFont val="Times New Roman"/>
        <family val="1"/>
        <charset val="238"/>
      </rPr>
      <t xml:space="preserve">  költségvetési szerv vezetője jogi felelősségem tudatában kijelentem, hogy az előírásoknak megfelelően 2022.  évben / időszakban az általam vezetett költségvetési szervnél gondoskodtam</t>
    </r>
  </si>
  <si>
    <r>
      <t xml:space="preserve">A) Alulírott </t>
    </r>
    <r>
      <rPr>
        <b/>
        <i/>
        <sz val="10"/>
        <rFont val="Times New Roman"/>
        <family val="1"/>
        <charset val="238"/>
      </rPr>
      <t>Kulcs Istvánné</t>
    </r>
    <r>
      <rPr>
        <i/>
        <sz val="10"/>
        <rFont val="Times New Roman"/>
        <family val="1"/>
        <charset val="238"/>
      </rPr>
      <t xml:space="preserve"> a</t>
    </r>
    <r>
      <rPr>
        <b/>
        <i/>
        <sz val="10"/>
        <rFont val="Times New Roman"/>
        <family val="1"/>
        <charset val="238"/>
      </rPr>
      <t xml:space="preserve"> Létavértesi Család és Gyermekjóléti Szolgálat</t>
    </r>
    <r>
      <rPr>
        <i/>
        <sz val="10"/>
        <rFont val="Times New Roman"/>
        <family val="1"/>
        <charset val="238"/>
      </rPr>
      <t xml:space="preserve">  költségvetési szerv vezetője jogi felelősségem tudatában kijelentem, hogy az előírásoknak megfelelően 2022  évben / időszakban az általam vezetett költségvetési szervnél gondoskodtam</t>
    </r>
  </si>
  <si>
    <t>TOP_PLUSZ Kulturális infrastruktúra fejlesztés</t>
  </si>
  <si>
    <t>önk: Coop előtti árok vásárlás</t>
  </si>
  <si>
    <t>Költségvetési törvény szerint igényelt támogatás</t>
  </si>
  <si>
    <t>Támogatás évközi változása - Május 15.</t>
  </si>
  <si>
    <t>Támogatás évközi változása - Október 5.</t>
  </si>
  <si>
    <t>Tényleges támogatás</t>
  </si>
  <si>
    <t>Évvégi eltérés (+,-) mutatószám szerinti támogatás (=6-(3+4+5))</t>
  </si>
  <si>
    <t>A 05. űrlap alapján a támogatási jogcímhez kapcsolódó kormányzati funkció szerinti kiadások összege</t>
  </si>
  <si>
    <t>Az önkormányzat által az adott célra december 31-ig ténylegesen felhasznált összeg (6. és 8. oszlop közül a kisebb érték)</t>
  </si>
  <si>
    <t>Többlettámogatás (ha a 7-6+9 &gt;0, akkor 7-6+9; egyébként 0)</t>
  </si>
  <si>
    <t>Visszafizetési kötelezettség (ha a 7-6+9 &lt;0, akkor 7-6+9 abszolútértéke; egyébként 0)</t>
  </si>
  <si>
    <t xml:space="preserve">forintban </t>
  </si>
  <si>
    <t xml:space="preserve">TOP - Belterületi utak fejlesztése pályázat </t>
  </si>
  <si>
    <t>TOP Piaccsarnok</t>
  </si>
  <si>
    <t>3. sz melléklet 2.1.4. A nem közművel összegyűjtött szennyvíz ideiglenes begyűjtésére kijelölt közszolgáltató meg nem térülő költségeinek támogatása</t>
  </si>
  <si>
    <t>3. sz melléklet 2.1.5. a) Önkormányzatok rendkívüli támogatása</t>
  </si>
  <si>
    <t xml:space="preserve">3. melléklet 2.3.3.. A települési önkormányzatok kulturális feladatának bérjellegű támogatása </t>
  </si>
  <si>
    <t>12. cím 2023. évi bérintézkedések támogatása</t>
  </si>
  <si>
    <t>24. cím Esélyteremtési illetményrész támogatása</t>
  </si>
  <si>
    <t>Az önkormányzat  által az adott célra ténylegesen felhasznált összeg 2017-2022 években</t>
  </si>
  <si>
    <t>Az önkormányzat által a 2023. évben és a következő év(ek)ben felhasználható támogatás</t>
  </si>
  <si>
    <t>Az önkormányzat  által az adott célra ténylegesen felhasznált összeg 2023-ben</t>
  </si>
  <si>
    <t>13</t>
  </si>
  <si>
    <t>17</t>
  </si>
  <si>
    <t>Letétre, megőrzésre átvett pénzeszközök tárgyidőszaki forgalma</t>
  </si>
  <si>
    <t>Önkormányzaton kívüli EU-s projekthez történő hozzájárulás 2023. évi előirányzata és teljesítése</t>
  </si>
  <si>
    <t>TOP-PLUSZ-2.1.1-21-HB1 Energetikai fejlesztés Létavértesen</t>
  </si>
  <si>
    <t>Teljesítés %-a 
2023. XII. 31-ig</t>
  </si>
  <si>
    <t>Maradvány felhasználása</t>
  </si>
  <si>
    <t>TOP-PLUSZ-1.2.1-21-HB1 Kulturális infrastruktúra fejlesztése Létavértesen</t>
  </si>
  <si>
    <t>TOP-PLUSZ-1.2.3-21-HB1-2022-00036 Belterületi utak fejlesztés Létavértesen</t>
  </si>
  <si>
    <t xml:space="preserve">   - működési célú garancia-és kezességvból származó kifizetés ÁHB</t>
  </si>
  <si>
    <t xml:space="preserve">   - működési célú garancia-és kezességvból származó kifizetés ÁHK</t>
  </si>
  <si>
    <t>2024. előtt</t>
  </si>
  <si>
    <t>2024. évi</t>
  </si>
  <si>
    <t>2024.után</t>
  </si>
  <si>
    <t>Teljesítés %-a 
2024. XII. 31-ig</t>
  </si>
  <si>
    <t>Önkormányzaton kívüli EU-s projekthez történő hozzájárulás 2024. évi előirányzata és teljesítése</t>
  </si>
  <si>
    <t>2024.</t>
  </si>
  <si>
    <t>Közfoglalkoztatás kisértékű eszköz</t>
  </si>
  <si>
    <t>Óvoda udvari játékok egyéb tárgyi eszköz</t>
  </si>
  <si>
    <t>Hivatal kisértékű eszköz</t>
  </si>
  <si>
    <t>Családsegítő kisértékű beszerzések</t>
  </si>
  <si>
    <t>Művelődési ház kisértékű beszerzések</t>
  </si>
  <si>
    <t>11/A. űrlap 31. sor 5. cím 2024. évi esélyteremtési illetmény támogatása címen az elszámolás alapján az önkormányzatot megillető támogatás</t>
  </si>
  <si>
    <t>11/A. űrlap 31. sor 7. cím 2024. évi esélyteremtési illetmény támogatása címen nyújtott támogatás,11P űrlap Az óvodában foglalkoztatott pedagógusok béremeléséhez kapcsolódó többlettámogatás összege elszámolás szerint</t>
  </si>
  <si>
    <t>11/A. űrlap 31. sor 7. cím 2024. évi esélytermetési illetmény támogatásból az adott célra december 31-ig ténylegesen felhasznált összeg</t>
  </si>
  <si>
    <t>11/P. űrlap1. sor Az óvodában foglalkoztatott pedagógusok béremeléséhez kapcsolódó többlettámogatás összege elszámolás szerint</t>
  </si>
  <si>
    <t>11 P ürlap támogatás felhasználása 2024 dec31</t>
  </si>
  <si>
    <t xml:space="preserve"> megillető pót. Tám</t>
  </si>
  <si>
    <t>Teljesítés 2023. december 31-ig</t>
  </si>
  <si>
    <t>Belföldi finanszírozás bevételei (B81)  pénzmaravány</t>
  </si>
  <si>
    <t>Púétv.tv. Hatály alá tartozók</t>
  </si>
  <si>
    <t>Közalkalmazottak</t>
  </si>
  <si>
    <t>Adatok:  forintban</t>
  </si>
  <si>
    <t xml:space="preserve">2025. évi </t>
  </si>
  <si>
    <t>Teljesítés %</t>
  </si>
  <si>
    <t>2025. évi eredeti előirányzat</t>
  </si>
  <si>
    <t>2025.évi módosított előirányzat</t>
  </si>
  <si>
    <t>2025. évi
teljesítés</t>
  </si>
  <si>
    <t>Felhasználás
2024. XII.31-ig</t>
  </si>
  <si>
    <t>2025. évi előirányzat</t>
  </si>
  <si>
    <t>2025. év  utánni szükséglet
teljesítés</t>
  </si>
  <si>
    <t>Összes teljesítés 2025. dec. 31-ig</t>
  </si>
  <si>
    <t>2024</t>
  </si>
  <si>
    <t>TOP_PLUSZ Energetikai fejlesztés</t>
  </si>
  <si>
    <t>2025</t>
  </si>
  <si>
    <t>Teleki pályázat tájház felújítás</t>
  </si>
  <si>
    <t>Versenyképes járások program Ravatolozó felújítása</t>
  </si>
  <si>
    <t>Szélső utca tereprendezés</t>
  </si>
  <si>
    <t>Vízmű fejlesztés</t>
  </si>
  <si>
    <t>2025. évi eredeti  előirányzat</t>
  </si>
  <si>
    <t>2025 évi mód előirányzat</t>
  </si>
  <si>
    <t>ROHU  00617 Geotermális pályázat</t>
  </si>
  <si>
    <t>2025.</t>
  </si>
  <si>
    <t>Uszoda elszívó rendszer kiépítése</t>
  </si>
  <si>
    <t>Önkormányzat sószóró beszerzés</t>
  </si>
  <si>
    <t>Óvoda terasz építés</t>
  </si>
  <si>
    <t xml:space="preserve">Bölcsöde kisértékű eszköz </t>
  </si>
  <si>
    <t>Konyha kisértékű eszköz</t>
  </si>
  <si>
    <t>Klíma önkormányzat beruházás</t>
  </si>
  <si>
    <t>Pályázati terv dok. Kossuth kert</t>
  </si>
  <si>
    <t>Beruházások összesen:</t>
  </si>
  <si>
    <t>2025 év teljesítés</t>
  </si>
  <si>
    <t>Uszoda klór adagoló</t>
  </si>
  <si>
    <t>Tornacsarnok mászófal pályázat</t>
  </si>
  <si>
    <t>Teljes költségből beruházás</t>
  </si>
  <si>
    <t>Kisértékü Te. (hajszarító . Telefon)</t>
  </si>
  <si>
    <t>Közfoglalkoztatás kis értékű eszköz</t>
  </si>
  <si>
    <t>Belterületi út csillagköz  terv. Müszaki engedélyezés</t>
  </si>
  <si>
    <t>6 db szennyvízszivattyú</t>
  </si>
  <si>
    <t>Nap utca, Rózsa utca, Baross utca járda készítés</t>
  </si>
  <si>
    <t>2025. előtt</t>
  </si>
  <si>
    <t>2025. évi</t>
  </si>
  <si>
    <t>2025 évelőtti</t>
  </si>
  <si>
    <t>2025 évi</t>
  </si>
  <si>
    <r>
      <t xml:space="preserve">I. Működési költségvetés kiadásai </t>
    </r>
    <r>
      <rPr>
        <sz val="10"/>
        <rFont val="Times New Roman CE"/>
        <charset val="238"/>
      </rPr>
      <t>(K1-K5)</t>
    </r>
  </si>
  <si>
    <r>
      <t xml:space="preserve">II. Felhalmozási költségvetés kiadásai </t>
    </r>
    <r>
      <rPr>
        <sz val="10"/>
        <rFont val="Times New Roman CE"/>
        <charset val="238"/>
      </rPr>
      <t>(K6-K8)</t>
    </r>
  </si>
  <si>
    <t>2026. évi eredeti költségvetésbe betervezve:</t>
  </si>
  <si>
    <t>2026 évi költségvetésbe be nem tervezett:</t>
  </si>
  <si>
    <t>2025. év</t>
  </si>
  <si>
    <t>16.számú melléklet a .../2026. (...) önkormányzati rendelethez</t>
  </si>
  <si>
    <t>Kelt: Létavértes, 2026. május 20.</t>
  </si>
  <si>
    <t>Kelt: Létavértes, 2026. május   20.</t>
  </si>
  <si>
    <t>Hitel, kölcsön állomány  2024. dec. 31-én</t>
  </si>
  <si>
    <t>2025. után</t>
  </si>
  <si>
    <t>2025.. évi
évi
teljesítés</t>
  </si>
  <si>
    <t>2028. 
után</t>
  </si>
  <si>
    <t>A Létavértes Városi Önkormányzat tulajdonában álló gazdálkodó szervezetek működéséből származó 
kötelezettségek és részesedések alakulása a 2025. évben</t>
  </si>
  <si>
    <t>Nem volt 2025-ben</t>
  </si>
  <si>
    <t>2025. december 31.</t>
  </si>
  <si>
    <t>Éves módosított kiadási előirányzat:   2.754.122.714,- Ft</t>
  </si>
  <si>
    <t>Létavértes,  2026. május hó 22.  nap</t>
  </si>
  <si>
    <t>Létavértes,  2026. május hó 22. nap</t>
  </si>
  <si>
    <t>Éves módosított kiadási előirányzat: 293.109.592 Ft</t>
  </si>
  <si>
    <t>Éves módosított kiadási előirányzat:   823.690.516 Ft</t>
  </si>
  <si>
    <t>Éves módosított kiadási előirányzat:  71.246.205 Ft</t>
  </si>
  <si>
    <t>Éves módosított kiadási előirányzat:  39.287.344 Ft</t>
  </si>
  <si>
    <r>
      <t xml:space="preserve">önként vállalt feladat:  </t>
    </r>
    <r>
      <rPr>
        <b/>
        <i/>
        <sz val="10"/>
        <rFont val="Times New Roman CE"/>
        <charset val="238"/>
      </rPr>
      <t>Közterület-felügyelet</t>
    </r>
  </si>
  <si>
    <r>
      <t xml:space="preserve">I. Működési költségvetés kiadásai </t>
    </r>
    <r>
      <rPr>
        <sz val="10"/>
        <rFont val="Times New Roman CE"/>
        <charset val="238"/>
      </rPr>
      <t>(K1-K5)</t>
    </r>
  </si>
  <si>
    <r>
      <t xml:space="preserve">II. Felhalmozási költségvetés kiadásai </t>
    </r>
    <r>
      <rPr>
        <sz val="10"/>
        <rFont val="Times New Roman CE"/>
        <charset val="238"/>
      </rPr>
      <t>(K6-K8)</t>
    </r>
  </si>
  <si>
    <r>
      <t xml:space="preserve">I. Működési költségvetés kiadásai </t>
    </r>
    <r>
      <rPr>
        <sz val="10"/>
        <rFont val="Times New Roman"/>
        <family val="1"/>
        <charset val="238"/>
      </rPr>
      <t>(K1-K5)</t>
    </r>
  </si>
  <si>
    <r>
      <t xml:space="preserve">II. Felhalmozási költségvetés kiadásai </t>
    </r>
    <r>
      <rPr>
        <sz val="10"/>
        <rFont val="Times New Roman"/>
        <family val="1"/>
        <charset val="238"/>
      </rPr>
      <t>(K6-K8)</t>
    </r>
  </si>
  <si>
    <r>
      <t xml:space="preserve">A) Alulírott </t>
    </r>
    <r>
      <rPr>
        <b/>
        <i/>
        <sz val="10"/>
        <rFont val="Times New Roman"/>
        <family val="1"/>
        <charset val="238"/>
      </rPr>
      <t>Bertóthyné</t>
    </r>
    <r>
      <rPr>
        <i/>
        <sz val="10"/>
        <rFont val="Times New Roman"/>
        <family val="1"/>
        <charset val="238"/>
      </rPr>
      <t xml:space="preserve"> </t>
    </r>
    <r>
      <rPr>
        <b/>
        <i/>
        <sz val="10"/>
        <rFont val="Times New Roman"/>
        <family val="1"/>
        <charset val="238"/>
      </rPr>
      <t>Csige Tünde</t>
    </r>
    <r>
      <rPr>
        <i/>
        <sz val="10"/>
        <rFont val="Times New Roman"/>
        <family val="1"/>
        <charset val="238"/>
      </rPr>
      <t xml:space="preserve"> a</t>
    </r>
    <r>
      <rPr>
        <b/>
        <i/>
        <sz val="10"/>
        <rFont val="Times New Roman"/>
        <family val="1"/>
        <charset val="238"/>
      </rPr>
      <t xml:space="preserve"> Létavértes Városi Önkormányzat</t>
    </r>
    <r>
      <rPr>
        <i/>
        <sz val="10"/>
        <rFont val="Times New Roman"/>
        <family val="1"/>
        <charset val="238"/>
      </rPr>
      <t xml:space="preserve">   költségvetési szerv vezetője jogi felelősségem tudatában kijelentem, hogy az előírásoknak megfelelően 2025. évben / időszakban az általam vezetett költségvetési szervnél gondoskodtam</t>
    </r>
  </si>
  <si>
    <t xml:space="preserve">(KONSZOLIDÁLT) VAGYONKIMUTATÁS
a könyvviteli mérlegben értékkel szereplő eszközökről
2025. </t>
  </si>
  <si>
    <t>vissza fiz. Köt</t>
  </si>
  <si>
    <t>1.1.1. A települési  önkormányzatok működésének támogatása (1.1.1.3. Településüzemeltetés - közvilágítás támogatása kivételével)</t>
  </si>
  <si>
    <t>1.1.1.3. Településüzemeltetés - közvilágítás támogatása</t>
  </si>
  <si>
    <t>1.1.3. Határátkelőhelyek fenntartásának támogatása</t>
  </si>
  <si>
    <t>1.2. A települési önkormányzatok egyes köznevelési feladatainak támogatása</t>
  </si>
  <si>
    <t>60204600/béremelés   41143220</t>
  </si>
  <si>
    <t xml:space="preserve"> béremelésre 30723701</t>
  </si>
  <si>
    <t>1.3.2.1.-1.3.2.2. Egyes szociális és gyermekjóléti feladatok támogatása - család és gyermekjóléti szolgálat/központ</t>
  </si>
  <si>
    <t>1.3.3. Bölcsőde, mini bölcsőde támogatása</t>
  </si>
  <si>
    <t>1.4.1. Intézményi gyermekétkeztetés támogatása</t>
  </si>
  <si>
    <t>1.4.2. Szünidei étkeztetés támogatása</t>
  </si>
  <si>
    <t>Összesen  (=1+…+11)</t>
  </si>
  <si>
    <t>Ávr. 111. § a) szerinti valamennyi támogatás visszafizetendő összege</t>
  </si>
  <si>
    <t>Kamat alapba számító együttes eltérés összege a 2024. XC. törvény 43. § (3) bekezdése alapján (a 11/C űrlap 3,5,6,7,8,9,10,11 sor 11. oszlop értékeinek összege)</t>
  </si>
  <si>
    <t>Kamatalapba számító rendelkezésre bocsátott támogatások összege (a 11/C. űrlap 3,5,6,7,8,9,10,11 sorban a 3. oszlop) és a (a 11/C. űrlap 3,5,6,7,8,9,10,11 sorban a 3+4+5. oszlop összege)  közül a nagyobbat kell figyelembe venni</t>
  </si>
  <si>
    <t>A 17. sor szerinti tőketartozás 10032000-01031496 számlára fizetendő része (1+3+4+5+6-visszafizetendő vis maior támogatás+8+9):</t>
  </si>
  <si>
    <t>Önkormányzat visszafizetési kötelezettsége és fizetendő kamat összesen (16+17)</t>
  </si>
  <si>
    <t>2024. év teljesítés</t>
  </si>
  <si>
    <t>Önkormányzaton kívüli EU-s projekthez történő hozzájárulás 2025. évi előirányzata és teljesítése</t>
  </si>
  <si>
    <t xml:space="preserve">(KONSZOLIDÁLT) VAGYONKIMUTATÁS MÉRLEGEN KÍVÜLI TÉTELEK
2025. </t>
  </si>
  <si>
    <t>5. melléklet a 4/2026. (V.28) önkormányzati rendelethez</t>
  </si>
  <si>
    <t>6. melléklet a 4/2026. (V.28) önkormányzati rendelethez</t>
  </si>
  <si>
    <t>12. melléklet a 4/2026. (V.28) önkormányzati rendelethez</t>
  </si>
  <si>
    <t>13. melléklet a 4/2026. (V.28) önkormányzati rendelethez</t>
  </si>
  <si>
    <t>14.sz melléklet a 4/2026 (V.28) önkormányzati rendelethez</t>
  </si>
  <si>
    <t>15. melléklet a 4/2026. (V.28) önkormányzati rendelethez</t>
  </si>
  <si>
    <t>16. melléklet a 4/2026. (V.28) önkormányzati rendelethez</t>
  </si>
  <si>
    <t>17. melléklet a 4/2026. (V.28) önkormányzati rendelethez</t>
  </si>
  <si>
    <t>18. melléklet a 4/2026. (V.28) önkormányzati rendelethez</t>
  </si>
  <si>
    <t>19. melléklet a 4/2026. (V.28) önkormányzati rendelethez</t>
  </si>
  <si>
    <t>20. melléklet a 4/2026. (V.28) önkormányzati rendelethez</t>
  </si>
  <si>
    <t>21. melléklet a 4/2026. (V.28) önkormányzati rendelethez</t>
  </si>
  <si>
    <t>22. melléklet a 4/2026. (V.28) önkormányzati rendelethez</t>
  </si>
  <si>
    <t>23. melléklet a 4/2026 (V.28.) önkormányzati rendelethez</t>
  </si>
  <si>
    <t>24. melléklet a 4/2026. (V.28) önkormányzati rendelethez</t>
  </si>
  <si>
    <t>25. melléklet a 4/2026. (V.28) önkormányzati rendelethez</t>
  </si>
  <si>
    <t>26. melléklet a 4./2026. (V.28) önkormányzati rendelethez</t>
  </si>
  <si>
    <t>27. melléklet a 4/2026. (V.28) önkormányzati rendelethez</t>
  </si>
  <si>
    <t>28. melléklet a 4/2026. (V.28) önkormányzati rendelethez</t>
  </si>
  <si>
    <t>29. melléklet a 4/2026 (V.28) önkormányzati rendelethez</t>
  </si>
  <si>
    <t>30. melléklet a 4/2026. (V.28) önkormányzati rendelethez</t>
  </si>
  <si>
    <t>31. melléklet a 4/2026. (V.28) önkormányzati rendelethez</t>
  </si>
  <si>
    <t>32. melléklet a 4/2026. (V.28) önkormányzati rendelethez</t>
  </si>
  <si>
    <t>33. melléklet a 4./2026 (V.28) önkormányzati rendelethez</t>
  </si>
  <si>
    <t>38.számú melléklet a 4/2026. (V.28) önkormányzati rendelethez</t>
  </si>
</sst>
</file>

<file path=xl/styles.xml><?xml version="1.0" encoding="utf-8"?>
<styleSheet xmlns="http://schemas.openxmlformats.org/spreadsheetml/2006/main">
  <numFmts count="8">
    <numFmt numFmtId="43" formatCode="_-* #,##0.00\ _F_t_-;\-* #,##0.00\ _F_t_-;_-* &quot;-&quot;??\ _F_t_-;_-@_-"/>
    <numFmt numFmtId="164" formatCode="#,###"/>
    <numFmt numFmtId="165" formatCode="#"/>
    <numFmt numFmtId="166" formatCode="_-* #,##0\ _F_t_-;\-* #,##0\ _F_t_-;_-* &quot;-&quot;??\ _F_t_-;_-@_-"/>
    <numFmt numFmtId="167" formatCode="#,##0.0"/>
    <numFmt numFmtId="168" formatCode="00"/>
    <numFmt numFmtId="169" formatCode="#,###\ _F_t;\-#,###\ _F_t"/>
    <numFmt numFmtId="170" formatCode="#,##0_ ;\-#,##0\ "/>
  </numFmts>
  <fonts count="78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i/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 CE"/>
      <family val="1"/>
      <charset val="238"/>
    </font>
    <font>
      <i/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name val="Times New Roman CE"/>
      <charset val="238"/>
    </font>
    <font>
      <sz val="11"/>
      <name val="Times New Roman CE"/>
      <charset val="238"/>
    </font>
    <font>
      <b/>
      <i/>
      <sz val="12"/>
      <name val="Times New Roman CE"/>
      <family val="1"/>
      <charset val="238"/>
    </font>
    <font>
      <i/>
      <sz val="9"/>
      <name val="Times New Roman CE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i/>
      <sz val="12"/>
      <name val="Times New Roman CE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2"/>
      <name val="Calibri"/>
      <family val="2"/>
      <charset val="238"/>
    </font>
    <font>
      <i/>
      <sz val="8"/>
      <color rgb="FFFF0000"/>
      <name val="Times New Roman CE"/>
      <charset val="238"/>
    </font>
    <font>
      <sz val="8"/>
      <color rgb="FFFF0000"/>
      <name val="Times New Roman CE"/>
      <charset val="238"/>
    </font>
    <font>
      <b/>
      <sz val="10"/>
      <name val="Calibri"/>
      <family val="2"/>
      <charset val="238"/>
    </font>
    <font>
      <b/>
      <i/>
      <sz val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10"/>
      <color rgb="FF000000"/>
      <name val="Arial CE"/>
    </font>
  </fonts>
  <fills count="7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35" fillId="0" borderId="0"/>
    <xf numFmtId="9" fontId="1" fillId="0" borderId="0" applyFont="0" applyFill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</cellStyleXfs>
  <cellXfs count="1829">
    <xf numFmtId="0" fontId="0" fillId="0" borderId="0" xfId="0"/>
    <xf numFmtId="0" fontId="13" fillId="0" borderId="0" xfId="6" applyFont="1" applyFill="1"/>
    <xf numFmtId="164" fontId="3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3" xfId="6" applyFont="1" applyFill="1" applyBorder="1" applyAlignment="1" applyProtection="1">
      <alignment horizontal="left" vertical="center" wrapText="1"/>
    </xf>
    <xf numFmtId="0" fontId="18" fillId="0" borderId="4" xfId="6" applyFont="1" applyFill="1" applyBorder="1" applyAlignment="1" applyProtection="1">
      <alignment horizontal="left" vertical="center" wrapText="1"/>
    </xf>
    <xf numFmtId="49" fontId="18" fillId="0" borderId="5" xfId="6" applyNumberFormat="1" applyFont="1" applyFill="1" applyBorder="1" applyAlignment="1" applyProtection="1">
      <alignment horizontal="left" vertical="center" wrapText="1"/>
    </xf>
    <xf numFmtId="49" fontId="18" fillId="0" borderId="6" xfId="6" applyNumberFormat="1" applyFont="1" applyFill="1" applyBorder="1" applyAlignment="1" applyProtection="1">
      <alignment horizontal="left" vertical="center" wrapText="1"/>
    </xf>
    <xf numFmtId="49" fontId="18" fillId="0" borderId="7" xfId="6" applyNumberFormat="1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7" fillId="0" borderId="8" xfId="6" applyFont="1" applyFill="1" applyBorder="1" applyAlignment="1" applyProtection="1">
      <alignment horizontal="left" vertical="center" wrapText="1"/>
    </xf>
    <xf numFmtId="0" fontId="17" fillId="0" borderId="9" xfId="6" applyFont="1" applyFill="1" applyBorder="1" applyAlignment="1" applyProtection="1">
      <alignment horizontal="left" vertical="center" wrapText="1"/>
    </xf>
    <xf numFmtId="164" fontId="18" fillId="0" borderId="1" xfId="0" applyNumberFormat="1" applyFont="1" applyFill="1" applyBorder="1" applyAlignment="1" applyProtection="1">
      <alignment vertical="center" wrapText="1"/>
      <protection locked="0"/>
    </xf>
    <xf numFmtId="0" fontId="17" fillId="0" borderId="10" xfId="6" applyFont="1" applyFill="1" applyBorder="1" applyAlignment="1" applyProtection="1">
      <alignment vertical="center" wrapText="1"/>
    </xf>
    <xf numFmtId="0" fontId="17" fillId="0" borderId="1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10" xfId="6" applyFont="1" applyFill="1" applyBorder="1" applyAlignment="1" applyProtection="1">
      <alignment horizontal="center" vertical="center" wrapText="1"/>
    </xf>
    <xf numFmtId="0" fontId="17" fillId="0" borderId="12" xfId="6" applyFont="1" applyFill="1" applyBorder="1" applyAlignment="1" applyProtection="1">
      <alignment horizontal="center" vertical="center" wrapText="1"/>
    </xf>
    <xf numFmtId="0" fontId="10" fillId="0" borderId="0" xfId="6" applyFill="1"/>
    <xf numFmtId="0" fontId="18" fillId="0" borderId="0" xfId="6" applyFont="1" applyFill="1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/>
    <xf numFmtId="164" fontId="0" fillId="0" borderId="0" xfId="0" applyNumberFormat="1" applyFill="1" applyAlignment="1" applyProtection="1">
      <alignment vertical="center" wrapText="1"/>
    </xf>
    <xf numFmtId="0" fontId="6" fillId="0" borderId="0" xfId="0" applyFont="1" applyFill="1" applyAlignment="1">
      <alignment horizontal="center" vertical="center" wrapText="1"/>
    </xf>
    <xf numFmtId="164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4" fontId="24" fillId="0" borderId="17" xfId="0" applyNumberFormat="1" applyFont="1" applyFill="1" applyBorder="1" applyAlignment="1" applyProtection="1">
      <alignment horizontal="right" vertical="center" wrapText="1"/>
      <protection locked="0"/>
    </xf>
    <xf numFmtId="164" fontId="24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24" fillId="0" borderId="18" xfId="0" applyNumberFormat="1" applyFont="1" applyFill="1" applyBorder="1" applyAlignment="1" applyProtection="1">
      <alignment horizontal="right" vertical="center" wrapText="1"/>
      <protection locked="0"/>
    </xf>
    <xf numFmtId="164" fontId="24" fillId="0" borderId="19" xfId="0" applyNumberFormat="1" applyFont="1" applyFill="1" applyBorder="1" applyAlignment="1" applyProtection="1">
      <alignment horizontal="right" vertical="center" wrapText="1"/>
      <protection locked="0"/>
    </xf>
    <xf numFmtId="164" fontId="24" fillId="0" borderId="20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5" fillId="0" borderId="21" xfId="0" applyFont="1" applyFill="1" applyBorder="1" applyAlignment="1" applyProtection="1">
      <alignment horizontal="right"/>
    </xf>
    <xf numFmtId="0" fontId="0" fillId="0" borderId="0" xfId="0" applyFill="1" applyProtection="1">
      <protection locked="0"/>
    </xf>
    <xf numFmtId="0" fontId="4" fillId="0" borderId="0" xfId="0" applyFont="1" applyFill="1"/>
    <xf numFmtId="164" fontId="0" fillId="0" borderId="0" xfId="0" applyNumberFormat="1" applyFill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16" fillId="0" borderId="0" xfId="0" applyNumberFormat="1" applyFont="1" applyFill="1" applyAlignment="1" applyProtection="1">
      <alignment vertical="center" wrapText="1"/>
    </xf>
    <xf numFmtId="0" fontId="7" fillId="0" borderId="22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32" fillId="0" borderId="0" xfId="0" applyFont="1" applyAlignment="1" applyProtection="1">
      <alignment horizontal="right" vertical="top"/>
      <protection locked="0"/>
    </xf>
    <xf numFmtId="164" fontId="16" fillId="0" borderId="0" xfId="0" applyNumberFormat="1" applyFont="1" applyFill="1" applyAlignment="1" applyProtection="1">
      <alignment vertical="center" wrapText="1"/>
      <protection locked="0"/>
    </xf>
    <xf numFmtId="49" fontId="7" fillId="0" borderId="24" xfId="0" applyNumberFormat="1" applyFont="1" applyFill="1" applyBorder="1" applyAlignment="1" applyProtection="1">
      <alignment horizontal="right" vertical="center"/>
      <protection locked="0"/>
    </xf>
    <xf numFmtId="49" fontId="7" fillId="0" borderId="25" xfId="0" applyNumberFormat="1" applyFont="1" applyFill="1" applyBorder="1" applyAlignment="1" applyProtection="1">
      <alignment horizontal="right" vertical="center"/>
      <protection locked="0"/>
    </xf>
    <xf numFmtId="0" fontId="21" fillId="0" borderId="1" xfId="0" applyFont="1" applyBorder="1" applyAlignment="1" applyProtection="1">
      <alignment horizontal="left" vertical="center" wrapText="1"/>
    </xf>
    <xf numFmtId="0" fontId="33" fillId="0" borderId="1" xfId="0" applyFont="1" applyBorder="1" applyAlignment="1" applyProtection="1">
      <alignment horizontal="left" vertical="center" wrapText="1"/>
    </xf>
    <xf numFmtId="0" fontId="22" fillId="0" borderId="8" xfId="0" applyFont="1" applyBorder="1" applyAlignment="1" applyProtection="1">
      <alignment horizontal="left" vertical="center" wrapText="1"/>
    </xf>
    <xf numFmtId="49" fontId="21" fillId="0" borderId="5" xfId="0" applyNumberFormat="1" applyFont="1" applyBorder="1" applyAlignment="1" applyProtection="1">
      <alignment horizontal="left" vertical="center" wrapText="1"/>
    </xf>
    <xf numFmtId="49" fontId="22" fillId="0" borderId="8" xfId="0" applyNumberFormat="1" applyFont="1" applyBorder="1" applyAlignment="1" applyProtection="1">
      <alignment horizontal="left" vertical="center" wrapText="1"/>
    </xf>
    <xf numFmtId="49" fontId="21" fillId="0" borderId="6" xfId="0" applyNumberFormat="1" applyFont="1" applyBorder="1" applyAlignment="1" applyProtection="1">
      <alignment horizontal="left" vertical="center" wrapText="1"/>
    </xf>
    <xf numFmtId="0" fontId="21" fillId="0" borderId="26" xfId="0" applyFont="1" applyBorder="1" applyAlignment="1" applyProtection="1">
      <alignment horizontal="left" vertical="center" wrapText="1"/>
    </xf>
    <xf numFmtId="49" fontId="21" fillId="0" borderId="16" xfId="0" applyNumberFormat="1" applyFont="1" applyBorder="1" applyAlignment="1" applyProtection="1">
      <alignment horizontal="left" vertical="center" wrapText="1"/>
    </xf>
    <xf numFmtId="0" fontId="21" fillId="0" borderId="4" xfId="0" applyFont="1" applyBorder="1" applyAlignment="1" applyProtection="1">
      <alignment horizontal="left" vertical="center" wrapText="1"/>
    </xf>
    <xf numFmtId="0" fontId="22" fillId="0" borderId="13" xfId="0" applyFont="1" applyBorder="1" applyAlignment="1" applyProtection="1">
      <alignment horizontal="left" vertical="center" wrapText="1"/>
    </xf>
    <xf numFmtId="164" fontId="17" fillId="0" borderId="23" xfId="6" applyNumberFormat="1" applyFont="1" applyFill="1" applyBorder="1" applyAlignment="1" applyProtection="1">
      <alignment horizontal="right" vertical="center" wrapText="1"/>
    </xf>
    <xf numFmtId="164" fontId="17" fillId="0" borderId="12" xfId="6" applyNumberFormat="1" applyFont="1" applyFill="1" applyBorder="1" applyAlignment="1" applyProtection="1">
      <alignment horizontal="right" vertical="center" wrapText="1"/>
    </xf>
    <xf numFmtId="164" fontId="18" fillId="0" borderId="24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18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17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27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12" xfId="6" applyNumberFormat="1" applyFont="1" applyFill="1" applyBorder="1" applyAlignment="1" applyProtection="1">
      <alignment horizontal="right" vertical="center" wrapText="1"/>
    </xf>
    <xf numFmtId="164" fontId="22" fillId="0" borderId="12" xfId="0" applyNumberFormat="1" applyFont="1" applyBorder="1" applyAlignment="1" applyProtection="1">
      <alignment horizontal="right" vertical="center" wrapText="1"/>
    </xf>
    <xf numFmtId="164" fontId="17" fillId="0" borderId="28" xfId="6" applyNumberFormat="1" applyFont="1" applyFill="1" applyBorder="1" applyAlignment="1" applyProtection="1">
      <alignment horizontal="right" vertical="center" wrapText="1"/>
    </xf>
    <xf numFmtId="0" fontId="5" fillId="0" borderId="21" xfId="0" applyFont="1" applyFill="1" applyBorder="1" applyAlignment="1" applyProtection="1">
      <alignment horizontal="right" vertical="center"/>
    </xf>
    <xf numFmtId="164" fontId="25" fillId="0" borderId="12" xfId="6" applyNumberFormat="1" applyFont="1" applyFill="1" applyBorder="1" applyAlignment="1" applyProtection="1">
      <alignment horizontal="right" vertical="center" wrapText="1"/>
    </xf>
    <xf numFmtId="0" fontId="10" fillId="0" borderId="0" xfId="6" applyFill="1" applyAlignment="1"/>
    <xf numFmtId="164" fontId="5" fillId="0" borderId="0" xfId="0" applyNumberFormat="1" applyFont="1" applyFill="1" applyAlignment="1" applyProtection="1">
      <alignment horizontal="right" vertical="center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27" fillId="0" borderId="32" xfId="0" applyNumberFormat="1" applyFont="1" applyFill="1" applyBorder="1" applyAlignment="1" applyProtection="1">
      <alignment horizontal="left" vertical="center" wrapText="1"/>
    </xf>
    <xf numFmtId="164" fontId="27" fillId="0" borderId="8" xfId="0" applyNumberFormat="1" applyFont="1" applyFill="1" applyBorder="1" applyAlignment="1" applyProtection="1">
      <alignment horizontal="left" vertical="center" wrapText="1"/>
    </xf>
    <xf numFmtId="164" fontId="27" fillId="0" borderId="38" xfId="0" applyNumberFormat="1" applyFont="1" applyFill="1" applyBorder="1" applyAlignment="1" applyProtection="1">
      <alignment horizontal="right" vertical="center" wrapText="1"/>
    </xf>
    <xf numFmtId="0" fontId="7" fillId="0" borderId="24" xfId="0" quotePrefix="1" applyFont="1" applyFill="1" applyBorder="1" applyAlignment="1" applyProtection="1">
      <alignment horizontal="right" vertical="center"/>
    </xf>
    <xf numFmtId="0" fontId="7" fillId="0" borderId="25" xfId="0" applyFont="1" applyFill="1" applyBorder="1" applyAlignment="1" applyProtection="1">
      <alignment horizontal="right" vertical="center"/>
    </xf>
    <xf numFmtId="0" fontId="20" fillId="0" borderId="10" xfId="0" applyFont="1" applyBorder="1" applyAlignment="1" applyProtection="1">
      <alignment horizontal="left" vertical="center" wrapText="1"/>
    </xf>
    <xf numFmtId="0" fontId="20" fillId="0" borderId="14" xfId="0" applyFont="1" applyBorder="1" applyAlignment="1" applyProtection="1">
      <alignment horizontal="left" vertical="center" wrapTex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/>
    </xf>
    <xf numFmtId="0" fontId="10" fillId="0" borderId="0" xfId="6" applyFont="1" applyFill="1"/>
    <xf numFmtId="0" fontId="10" fillId="0" borderId="0" xfId="6" applyFont="1" applyFill="1" applyAlignment="1">
      <alignment horizontal="right" vertical="center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/>
    </xf>
    <xf numFmtId="164" fontId="30" fillId="0" borderId="21" xfId="6" applyNumberFormat="1" applyFont="1" applyFill="1" applyBorder="1" applyAlignment="1" applyProtection="1">
      <alignment vertical="center"/>
    </xf>
    <xf numFmtId="164" fontId="30" fillId="0" borderId="21" xfId="6" applyNumberFormat="1" applyFont="1" applyFill="1" applyBorder="1" applyAlignment="1" applyProtection="1"/>
    <xf numFmtId="0" fontId="7" fillId="0" borderId="19" xfId="6" applyFont="1" applyFill="1" applyBorder="1" applyAlignment="1" applyProtection="1">
      <alignment horizontal="center" vertical="center" wrapText="1"/>
    </xf>
    <xf numFmtId="0" fontId="7" fillId="0" borderId="20" xfId="6" applyFont="1" applyFill="1" applyBorder="1" applyAlignment="1" applyProtection="1">
      <alignment horizontal="center" vertical="center" wrapText="1"/>
    </xf>
    <xf numFmtId="164" fontId="18" fillId="0" borderId="29" xfId="0" applyNumberFormat="1" applyFont="1" applyFill="1" applyBorder="1" applyAlignment="1" applyProtection="1">
      <alignment vertical="center" wrapText="1"/>
      <protection locked="0"/>
    </xf>
    <xf numFmtId="164" fontId="17" fillId="0" borderId="32" xfId="0" applyNumberFormat="1" applyFont="1" applyFill="1" applyBorder="1" applyAlignment="1">
      <alignment horizontal="center" vertical="center"/>
    </xf>
    <xf numFmtId="164" fontId="17" fillId="0" borderId="32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Fill="1" applyBorder="1" applyAlignment="1">
      <alignment horizontal="center" vertical="center"/>
    </xf>
    <xf numFmtId="164" fontId="17" fillId="0" borderId="42" xfId="0" applyNumberFormat="1" applyFont="1" applyFill="1" applyBorder="1" applyAlignment="1">
      <alignment horizontal="center" vertical="center"/>
    </xf>
    <xf numFmtId="164" fontId="17" fillId="0" borderId="42" xfId="0" applyNumberFormat="1" applyFont="1" applyFill="1" applyBorder="1" applyAlignment="1">
      <alignment horizontal="center" vertical="center" wrapText="1"/>
    </xf>
    <xf numFmtId="49" fontId="24" fillId="0" borderId="43" xfId="0" applyNumberFormat="1" applyFont="1" applyFill="1" applyBorder="1" applyAlignment="1">
      <alignment horizontal="left" vertical="center"/>
    </xf>
    <xf numFmtId="3" fontId="24" fillId="0" borderId="44" xfId="0" applyNumberFormat="1" applyFont="1" applyFill="1" applyBorder="1" applyAlignment="1" applyProtection="1">
      <alignment horizontal="right" vertical="center"/>
      <protection locked="0"/>
    </xf>
    <xf numFmtId="164" fontId="23" fillId="0" borderId="45" xfId="0" applyNumberFormat="1" applyFont="1" applyFill="1" applyBorder="1" applyAlignment="1">
      <alignment horizontal="right" vertical="center" wrapText="1"/>
    </xf>
    <xf numFmtId="49" fontId="28" fillId="0" borderId="46" xfId="0" quotePrefix="1" applyNumberFormat="1" applyFont="1" applyFill="1" applyBorder="1" applyAlignment="1">
      <alignment horizontal="left" vertical="center"/>
    </xf>
    <xf numFmtId="3" fontId="28" fillId="0" borderId="34" xfId="0" applyNumberFormat="1" applyFont="1" applyFill="1" applyBorder="1" applyAlignment="1" applyProtection="1">
      <alignment horizontal="right" vertical="center"/>
      <protection locked="0"/>
    </xf>
    <xf numFmtId="3" fontId="28" fillId="0" borderId="34" xfId="0" applyNumberFormat="1" applyFont="1" applyFill="1" applyBorder="1" applyAlignment="1" applyProtection="1">
      <alignment horizontal="right" vertical="center" wrapText="1"/>
      <protection locked="0"/>
    </xf>
    <xf numFmtId="164" fontId="23" fillId="0" borderId="34" xfId="0" applyNumberFormat="1" applyFont="1" applyFill="1" applyBorder="1" applyAlignment="1">
      <alignment horizontal="right" vertical="center" wrapText="1"/>
    </xf>
    <xf numFmtId="49" fontId="24" fillId="0" borderId="46" xfId="0" applyNumberFormat="1" applyFont="1" applyFill="1" applyBorder="1" applyAlignment="1">
      <alignment horizontal="left" vertical="center"/>
    </xf>
    <xf numFmtId="3" fontId="24" fillId="0" borderId="34" xfId="0" applyNumberFormat="1" applyFont="1" applyFill="1" applyBorder="1" applyAlignment="1" applyProtection="1">
      <alignment horizontal="right" vertical="center"/>
      <protection locked="0"/>
    </xf>
    <xf numFmtId="49" fontId="24" fillId="0" borderId="47" xfId="0" applyNumberFormat="1" applyFont="1" applyFill="1" applyBorder="1" applyAlignment="1" applyProtection="1">
      <alignment horizontal="left" vertical="center"/>
      <protection locked="0"/>
    </xf>
    <xf numFmtId="3" fontId="24" fillId="0" borderId="48" xfId="0" applyNumberFormat="1" applyFont="1" applyFill="1" applyBorder="1" applyAlignment="1" applyProtection="1">
      <alignment horizontal="right" vertical="center"/>
      <protection locked="0"/>
    </xf>
    <xf numFmtId="49" fontId="23" fillId="0" borderId="49" xfId="0" applyNumberFormat="1" applyFont="1" applyFill="1" applyBorder="1" applyAlignment="1" applyProtection="1">
      <alignment horizontal="left" vertical="center"/>
      <protection locked="0"/>
    </xf>
    <xf numFmtId="164" fontId="23" fillId="0" borderId="32" xfId="0" applyNumberFormat="1" applyFont="1" applyFill="1" applyBorder="1" applyAlignment="1">
      <alignment vertical="center"/>
    </xf>
    <xf numFmtId="49" fontId="23" fillId="0" borderId="50" xfId="0" applyNumberFormat="1" applyFont="1" applyFill="1" applyBorder="1" applyAlignment="1" applyProtection="1">
      <alignment vertical="center"/>
      <protection locked="0"/>
    </xf>
    <xf numFmtId="49" fontId="23" fillId="0" borderId="50" xfId="0" applyNumberFormat="1" applyFont="1" applyFill="1" applyBorder="1" applyAlignment="1" applyProtection="1">
      <alignment horizontal="right" vertical="center"/>
      <protection locked="0"/>
    </xf>
    <xf numFmtId="3" fontId="18" fillId="0" borderId="50" xfId="0" applyNumberFormat="1" applyFont="1" applyFill="1" applyBorder="1" applyAlignment="1" applyProtection="1">
      <alignment horizontal="right" vertical="center" wrapText="1"/>
      <protection locked="0"/>
    </xf>
    <xf numFmtId="49" fontId="23" fillId="0" borderId="21" xfId="0" applyNumberFormat="1" applyFont="1" applyFill="1" applyBorder="1" applyAlignment="1" applyProtection="1">
      <alignment vertical="center"/>
      <protection locked="0"/>
    </xf>
    <xf numFmtId="49" fontId="23" fillId="0" borderId="21" xfId="0" applyNumberFormat="1" applyFont="1" applyFill="1" applyBorder="1" applyAlignment="1" applyProtection="1">
      <alignment horizontal="right" vertical="center"/>
      <protection locked="0"/>
    </xf>
    <xf numFmtId="3" fontId="18" fillId="0" borderId="21" xfId="0" applyNumberFormat="1" applyFont="1" applyFill="1" applyBorder="1" applyAlignment="1" applyProtection="1">
      <alignment horizontal="right" vertical="center" wrapText="1"/>
      <protection locked="0"/>
    </xf>
    <xf numFmtId="49" fontId="24" fillId="0" borderId="6" xfId="0" applyNumberFormat="1" applyFont="1" applyFill="1" applyBorder="1" applyAlignment="1">
      <alignment horizontal="left" vertical="center"/>
    </xf>
    <xf numFmtId="3" fontId="24" fillId="0" borderId="44" xfId="0" applyNumberFormat="1" applyFont="1" applyFill="1" applyBorder="1" applyAlignment="1" applyProtection="1">
      <alignment horizontal="right" vertical="center" wrapText="1"/>
      <protection locked="0"/>
    </xf>
    <xf numFmtId="164" fontId="17" fillId="0" borderId="44" xfId="0" applyNumberFormat="1" applyFont="1" applyFill="1" applyBorder="1" applyAlignment="1" applyProtection="1">
      <alignment horizontal="right" vertical="center" wrapText="1"/>
    </xf>
    <xf numFmtId="49" fontId="24" fillId="0" borderId="5" xfId="0" applyNumberFormat="1" applyFont="1" applyFill="1" applyBorder="1" applyAlignment="1">
      <alignment horizontal="left" vertical="center"/>
    </xf>
    <xf numFmtId="3" fontId="24" fillId="0" borderId="34" xfId="0" applyNumberFormat="1" applyFont="1" applyFill="1" applyBorder="1" applyAlignment="1" applyProtection="1">
      <alignment horizontal="right" vertical="center" wrapText="1"/>
      <protection locked="0"/>
    </xf>
    <xf numFmtId="164" fontId="23" fillId="0" borderId="34" xfId="0" applyNumberFormat="1" applyFont="1" applyFill="1" applyBorder="1" applyAlignment="1" applyProtection="1">
      <alignment horizontal="right" vertical="center" wrapText="1"/>
    </xf>
    <xf numFmtId="49" fontId="24" fillId="0" borderId="5" xfId="0" applyNumberFormat="1" applyFont="1" applyFill="1" applyBorder="1" applyAlignment="1" applyProtection="1">
      <alignment horizontal="left" vertical="center"/>
      <protection locked="0"/>
    </xf>
    <xf numFmtId="49" fontId="24" fillId="0" borderId="16" xfId="0" applyNumberFormat="1" applyFont="1" applyFill="1" applyBorder="1" applyAlignment="1" applyProtection="1">
      <alignment horizontal="left" vertical="center"/>
      <protection locked="0"/>
    </xf>
    <xf numFmtId="3" fontId="24" fillId="0" borderId="48" xfId="0" applyNumberFormat="1" applyFont="1" applyFill="1" applyBorder="1" applyAlignment="1" applyProtection="1">
      <alignment horizontal="right" vertical="center" wrapText="1"/>
      <protection locked="0"/>
    </xf>
    <xf numFmtId="167" fontId="17" fillId="0" borderId="32" xfId="0" applyNumberFormat="1" applyFont="1" applyFill="1" applyBorder="1" applyAlignment="1">
      <alignment horizontal="left" vertical="center" wrapText="1"/>
    </xf>
    <xf numFmtId="167" fontId="34" fillId="0" borderId="0" xfId="0" applyNumberFormat="1" applyFont="1" applyFill="1" applyBorder="1" applyAlignment="1">
      <alignment horizontal="left" vertical="center" wrapText="1"/>
    </xf>
    <xf numFmtId="164" fontId="23" fillId="0" borderId="32" xfId="0" applyNumberFormat="1" applyFont="1" applyFill="1" applyBorder="1" applyAlignment="1">
      <alignment horizontal="center" vertical="center" wrapText="1"/>
    </xf>
    <xf numFmtId="3" fontId="24" fillId="0" borderId="45" xfId="0" applyNumberFormat="1" applyFont="1" applyFill="1" applyBorder="1" applyAlignment="1" applyProtection="1">
      <alignment horizontal="right" vertical="center" wrapText="1"/>
      <protection locked="0"/>
    </xf>
    <xf numFmtId="3" fontId="24" fillId="0" borderId="33" xfId="0" applyNumberFormat="1" applyFont="1" applyFill="1" applyBorder="1" applyAlignment="1" applyProtection="1">
      <alignment horizontal="right" vertical="center" wrapText="1"/>
      <protection locked="0"/>
    </xf>
    <xf numFmtId="3" fontId="24" fillId="0" borderId="51" xfId="0" applyNumberFormat="1" applyFont="1" applyFill="1" applyBorder="1" applyAlignment="1" applyProtection="1">
      <alignment horizontal="right" vertical="center" wrapText="1"/>
      <protection locked="0"/>
    </xf>
    <xf numFmtId="164" fontId="23" fillId="0" borderId="32" xfId="0" applyNumberFormat="1" applyFont="1" applyFill="1" applyBorder="1" applyAlignment="1">
      <alignment horizontal="right" vertical="center" wrapText="1"/>
    </xf>
    <xf numFmtId="4" fontId="17" fillId="0" borderId="45" xfId="0" applyNumberFormat="1" applyFont="1" applyFill="1" applyBorder="1" applyAlignment="1">
      <alignment horizontal="right" vertical="center" wrapText="1"/>
    </xf>
    <xf numFmtId="4" fontId="17" fillId="0" borderId="34" xfId="0" applyNumberFormat="1" applyFont="1" applyFill="1" applyBorder="1" applyAlignment="1">
      <alignment horizontal="right" vertical="center" wrapText="1"/>
    </xf>
    <xf numFmtId="4" fontId="17" fillId="0" borderId="51" xfId="0" applyNumberFormat="1" applyFont="1" applyFill="1" applyBorder="1" applyAlignment="1">
      <alignment horizontal="right" vertical="center" wrapText="1"/>
    </xf>
    <xf numFmtId="0" fontId="7" fillId="0" borderId="52" xfId="0" applyFont="1" applyFill="1" applyBorder="1" applyAlignment="1" applyProtection="1">
      <alignment horizontal="center" vertical="center" wrapText="1"/>
    </xf>
    <xf numFmtId="164" fontId="17" fillId="0" borderId="11" xfId="6" applyNumberFormat="1" applyFont="1" applyFill="1" applyBorder="1" applyAlignment="1" applyProtection="1">
      <alignment horizontal="right" vertical="center" wrapText="1"/>
    </xf>
    <xf numFmtId="164" fontId="17" fillId="0" borderId="10" xfId="6" applyNumberFormat="1" applyFont="1" applyFill="1" applyBorder="1" applyAlignment="1" applyProtection="1">
      <alignment horizontal="right" vertical="center" wrapText="1"/>
    </xf>
    <xf numFmtId="164" fontId="18" fillId="0" borderId="1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2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26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4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10" xfId="6" applyNumberFormat="1" applyFont="1" applyFill="1" applyBorder="1" applyAlignment="1" applyProtection="1">
      <alignment horizontal="right" vertical="center" wrapText="1"/>
    </xf>
    <xf numFmtId="164" fontId="25" fillId="0" borderId="10" xfId="6" applyNumberFormat="1" applyFont="1" applyFill="1" applyBorder="1" applyAlignment="1" applyProtection="1">
      <alignment horizontal="right" vertical="center" wrapText="1"/>
    </xf>
    <xf numFmtId="164" fontId="18" fillId="0" borderId="10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12" xfId="6" applyNumberFormat="1" applyFont="1" applyFill="1" applyBorder="1" applyAlignment="1" applyProtection="1">
      <alignment horizontal="right" vertical="center" wrapText="1"/>
      <protection locked="0"/>
    </xf>
    <xf numFmtId="164" fontId="22" fillId="0" borderId="10" xfId="0" applyNumberFormat="1" applyFont="1" applyBorder="1" applyAlignment="1" applyProtection="1">
      <alignment horizontal="right" vertical="center" wrapText="1"/>
    </xf>
    <xf numFmtId="164" fontId="27" fillId="0" borderId="10" xfId="0" applyNumberFormat="1" applyFont="1" applyFill="1" applyBorder="1" applyAlignment="1" applyProtection="1">
      <alignment horizontal="right" vertical="center" wrapText="1"/>
    </xf>
    <xf numFmtId="164" fontId="27" fillId="0" borderId="12" xfId="0" applyNumberFormat="1" applyFont="1" applyFill="1" applyBorder="1" applyAlignment="1" applyProtection="1">
      <alignment horizontal="right" vertical="center" wrapText="1"/>
    </xf>
    <xf numFmtId="164" fontId="24" fillId="0" borderId="26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38" xfId="0" applyNumberFormat="1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7" fillId="0" borderId="38" xfId="0" applyFont="1" applyFill="1" applyBorder="1" applyAlignment="1" applyProtection="1">
      <alignment horizontal="center" vertical="center" wrapText="1"/>
    </xf>
    <xf numFmtId="0" fontId="17" fillId="0" borderId="39" xfId="0" applyFont="1" applyFill="1" applyBorder="1" applyAlignment="1" applyProtection="1">
      <alignment horizontal="center" vertical="center" wrapText="1"/>
    </xf>
    <xf numFmtId="164" fontId="7" fillId="0" borderId="32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  <protection locked="0"/>
    </xf>
    <xf numFmtId="164" fontId="0" fillId="0" borderId="0" xfId="0" applyNumberFormat="1" applyFill="1" applyAlignment="1" applyProtection="1">
      <alignment vertical="center" wrapText="1"/>
      <protection locked="0"/>
    </xf>
    <xf numFmtId="164" fontId="5" fillId="0" borderId="0" xfId="0" applyNumberFormat="1" applyFont="1" applyFill="1" applyAlignment="1" applyProtection="1">
      <alignment horizontal="right" vertical="center"/>
      <protection locked="0"/>
    </xf>
    <xf numFmtId="164" fontId="7" fillId="0" borderId="55" xfId="0" applyNumberFormat="1" applyFont="1" applyFill="1" applyBorder="1" applyAlignment="1" applyProtection="1">
      <alignment horizontal="centerContinuous" vertical="center"/>
    </xf>
    <xf numFmtId="164" fontId="7" fillId="0" borderId="56" xfId="0" applyNumberFormat="1" applyFont="1" applyFill="1" applyBorder="1" applyAlignment="1" applyProtection="1">
      <alignment horizontal="centerContinuous" vertical="center"/>
    </xf>
    <xf numFmtId="164" fontId="7" fillId="0" borderId="57" xfId="0" applyNumberFormat="1" applyFont="1" applyFill="1" applyBorder="1" applyAlignment="1" applyProtection="1">
      <alignment horizontal="centerContinuous" vertical="center"/>
    </xf>
    <xf numFmtId="164" fontId="36" fillId="0" borderId="0" xfId="0" applyNumberFormat="1" applyFont="1" applyFill="1" applyAlignment="1">
      <alignment vertical="center"/>
    </xf>
    <xf numFmtId="164" fontId="7" fillId="0" borderId="40" xfId="0" applyNumberFormat="1" applyFont="1" applyFill="1" applyBorder="1" applyAlignment="1" applyProtection="1">
      <alignment horizontal="center" vertical="center"/>
    </xf>
    <xf numFmtId="164" fontId="7" fillId="0" borderId="20" xfId="0" applyNumberFormat="1" applyFont="1" applyFill="1" applyBorder="1" applyAlignment="1" applyProtection="1">
      <alignment horizontal="center" vertical="center" wrapText="1"/>
    </xf>
    <xf numFmtId="164" fontId="36" fillId="0" borderId="0" xfId="0" applyNumberFormat="1" applyFont="1" applyFill="1" applyAlignment="1">
      <alignment horizontal="center" vertical="center"/>
    </xf>
    <xf numFmtId="164" fontId="17" fillId="0" borderId="10" xfId="0" applyNumberFormat="1" applyFont="1" applyFill="1" applyBorder="1" applyAlignment="1" applyProtection="1">
      <alignment horizontal="center" vertical="center" wrapText="1"/>
    </xf>
    <xf numFmtId="164" fontId="17" fillId="0" borderId="28" xfId="0" applyNumberFormat="1" applyFont="1" applyFill="1" applyBorder="1" applyAlignment="1" applyProtection="1">
      <alignment horizontal="center" vertical="center" wrapText="1"/>
    </xf>
    <xf numFmtId="164" fontId="17" fillId="0" borderId="36" xfId="0" applyNumberFormat="1" applyFont="1" applyFill="1" applyBorder="1" applyAlignment="1" applyProtection="1">
      <alignment horizontal="center" vertical="center" wrapText="1"/>
    </xf>
    <xf numFmtId="164" fontId="17" fillId="0" borderId="0" xfId="0" applyNumberFormat="1" applyFont="1" applyFill="1" applyAlignment="1">
      <alignment horizontal="center" vertical="center" wrapText="1"/>
    </xf>
    <xf numFmtId="164" fontId="17" fillId="0" borderId="5" xfId="0" applyNumberFormat="1" applyFont="1" applyFill="1" applyBorder="1" applyAlignment="1" applyProtection="1">
      <alignment horizontal="right" vertical="center" wrapText="1"/>
    </xf>
    <xf numFmtId="164" fontId="18" fillId="0" borderId="1" xfId="0" applyNumberFormat="1" applyFont="1" applyFill="1" applyBorder="1" applyAlignment="1" applyProtection="1">
      <alignment horizontal="left" vertical="center" wrapTex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8" fillId="0" borderId="34" xfId="0" applyNumberFormat="1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1" fontId="27" fillId="2" borderId="1" xfId="0" applyNumberFormat="1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vertical="center" wrapText="1"/>
    </xf>
    <xf numFmtId="164" fontId="23" fillId="0" borderId="29" xfId="0" applyNumberFormat="1" applyFont="1" applyFill="1" applyBorder="1" applyAlignment="1" applyProtection="1">
      <alignment vertical="center" wrapText="1"/>
    </xf>
    <xf numFmtId="164" fontId="23" fillId="0" borderId="34" xfId="0" applyNumberFormat="1" applyFont="1" applyFill="1" applyBorder="1" applyAlignment="1" applyProtection="1">
      <alignment vertical="center" wrapText="1"/>
    </xf>
    <xf numFmtId="164" fontId="17" fillId="0" borderId="1" xfId="0" applyNumberFormat="1" applyFont="1" applyFill="1" applyBorder="1" applyAlignment="1" applyProtection="1">
      <alignment horizontal="left" vertical="center" wrapText="1"/>
    </xf>
    <xf numFmtId="1" fontId="18" fillId="2" borderId="28" xfId="0" applyNumberFormat="1" applyFont="1" applyFill="1" applyBorder="1" applyAlignment="1" applyProtection="1">
      <alignment vertical="center" wrapText="1"/>
    </xf>
    <xf numFmtId="164" fontId="23" fillId="0" borderId="10" xfId="0" applyNumberFormat="1" applyFont="1" applyFill="1" applyBorder="1" applyAlignment="1" applyProtection="1">
      <alignment vertical="center" wrapText="1"/>
    </xf>
    <xf numFmtId="164" fontId="9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right" vertical="center"/>
    </xf>
    <xf numFmtId="164" fontId="7" fillId="0" borderId="58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164" fontId="7" fillId="0" borderId="49" xfId="0" applyNumberFormat="1" applyFont="1" applyFill="1" applyBorder="1" applyAlignment="1">
      <alignment horizontal="center" vertical="center" wrapText="1"/>
    </xf>
    <xf numFmtId="164" fontId="7" fillId="0" borderId="28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164" fontId="36" fillId="0" borderId="0" xfId="0" applyNumberFormat="1" applyFont="1" applyFill="1" applyAlignment="1">
      <alignment horizontal="center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164" fontId="17" fillId="0" borderId="32" xfId="0" applyNumberFormat="1" applyFont="1" applyFill="1" applyBorder="1" applyAlignment="1">
      <alignment horizontal="left" vertical="center" wrapText="1"/>
    </xf>
    <xf numFmtId="164" fontId="13" fillId="2" borderId="32" xfId="0" applyNumberFormat="1" applyFont="1" applyFill="1" applyBorder="1" applyAlignment="1">
      <alignment horizontal="left" vertical="center" wrapText="1"/>
    </xf>
    <xf numFmtId="164" fontId="13" fillId="2" borderId="39" xfId="0" applyNumberFormat="1" applyFont="1" applyFill="1" applyBorder="1" applyAlignment="1">
      <alignment horizontal="left" vertical="center" wrapText="1"/>
    </xf>
    <xf numFmtId="164" fontId="17" fillId="0" borderId="8" xfId="0" applyNumberFormat="1" applyFont="1" applyFill="1" applyBorder="1" applyAlignment="1">
      <alignment vertical="center" wrapText="1"/>
    </xf>
    <xf numFmtId="164" fontId="17" fillId="0" borderId="10" xfId="0" applyNumberFormat="1" applyFont="1" applyFill="1" applyBorder="1" applyAlignment="1">
      <alignment vertical="center" wrapText="1"/>
    </xf>
    <xf numFmtId="164" fontId="17" fillId="0" borderId="12" xfId="0" applyNumberFormat="1" applyFont="1" applyFill="1" applyBorder="1" applyAlignment="1">
      <alignment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164" fontId="18" fillId="0" borderId="34" xfId="0" applyNumberFormat="1" applyFont="1" applyFill="1" applyBorder="1" applyAlignment="1" applyProtection="1">
      <alignment horizontal="left" vertical="center" wrapText="1"/>
      <protection locked="0"/>
    </xf>
    <xf numFmtId="165" fontId="13" fillId="0" borderId="34" xfId="0" applyNumberFormat="1" applyFont="1" applyFill="1" applyBorder="1" applyAlignment="1" applyProtection="1">
      <alignment horizontal="right" vertical="center" wrapText="1"/>
      <protection locked="0"/>
    </xf>
    <xf numFmtId="165" fontId="13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8" fillId="0" borderId="5" xfId="0" applyNumberFormat="1" applyFont="1" applyFill="1" applyBorder="1" applyAlignment="1" applyProtection="1">
      <alignment vertical="center" wrapText="1"/>
      <protection locked="0"/>
    </xf>
    <xf numFmtId="164" fontId="18" fillId="0" borderId="18" xfId="0" applyNumberFormat="1" applyFont="1" applyFill="1" applyBorder="1" applyAlignment="1" applyProtection="1">
      <alignment vertical="center" wrapText="1"/>
      <protection locked="0"/>
    </xf>
    <xf numFmtId="164" fontId="13" fillId="2" borderId="32" xfId="0" applyNumberFormat="1" applyFont="1" applyFill="1" applyBorder="1" applyAlignment="1">
      <alignment horizontal="right" vertical="center" wrapText="1"/>
    </xf>
    <xf numFmtId="164" fontId="13" fillId="2" borderId="39" xfId="0" applyNumberFormat="1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 applyProtection="1">
      <alignment vertical="center" wrapText="1"/>
      <protection locked="0"/>
    </xf>
    <xf numFmtId="0" fontId="24" fillId="0" borderId="19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 applyProtection="1">
      <alignment horizontal="right" vertical="center" wrapText="1"/>
    </xf>
    <xf numFmtId="0" fontId="21" fillId="0" borderId="59" xfId="0" applyFont="1" applyFill="1" applyBorder="1" applyAlignment="1" applyProtection="1">
      <alignment horizontal="left" vertical="center" wrapText="1"/>
      <protection locked="0"/>
    </xf>
    <xf numFmtId="0" fontId="24" fillId="0" borderId="5" xfId="0" applyFont="1" applyFill="1" applyBorder="1" applyAlignment="1" applyProtection="1">
      <alignment horizontal="right" vertical="center" wrapText="1"/>
    </xf>
    <xf numFmtId="0" fontId="21" fillId="0" borderId="3" xfId="0" applyFont="1" applyFill="1" applyBorder="1" applyAlignment="1" applyProtection="1">
      <alignment horizontal="left" vertical="center" wrapText="1"/>
      <protection locked="0"/>
    </xf>
    <xf numFmtId="0" fontId="24" fillId="0" borderId="5" xfId="0" applyFont="1" applyFill="1" applyBorder="1" applyAlignment="1">
      <alignment horizontal="right" vertical="center" wrapText="1"/>
    </xf>
    <xf numFmtId="0" fontId="24" fillId="0" borderId="60" xfId="0" applyFont="1" applyFill="1" applyBorder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37" fillId="0" borderId="0" xfId="0" applyFont="1" applyFill="1" applyAlignment="1">
      <alignment horizontal="right"/>
    </xf>
    <xf numFmtId="0" fontId="25" fillId="0" borderId="9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35" fillId="0" borderId="0" xfId="8" applyFill="1"/>
    <xf numFmtId="0" fontId="21" fillId="0" borderId="0" xfId="8" applyFont="1" applyFill="1"/>
    <xf numFmtId="0" fontId="35" fillId="0" borderId="0" xfId="8" applyFont="1" applyFill="1"/>
    <xf numFmtId="3" fontId="35" fillId="0" borderId="0" xfId="8" applyNumberFormat="1" applyFont="1" applyFill="1"/>
    <xf numFmtId="3" fontId="35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/>
      <protection locked="0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60" xfId="7" applyNumberFormat="1" applyFont="1" applyFill="1" applyBorder="1" applyAlignment="1" applyProtection="1">
      <alignment horizontal="center" vertical="center" wrapText="1"/>
    </xf>
    <xf numFmtId="49" fontId="17" fillId="0" borderId="19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0" fontId="18" fillId="0" borderId="6" xfId="7" applyFont="1" applyFill="1" applyBorder="1" applyAlignment="1" applyProtection="1">
      <alignment horizontal="left" vertical="center" wrapText="1"/>
    </xf>
    <xf numFmtId="168" fontId="18" fillId="0" borderId="26" xfId="7" applyNumberFormat="1" applyFont="1" applyFill="1" applyBorder="1" applyAlignment="1" applyProtection="1">
      <alignment horizontal="center" vertical="center"/>
    </xf>
    <xf numFmtId="0" fontId="18" fillId="0" borderId="5" xfId="7" applyFont="1" applyFill="1" applyBorder="1" applyAlignment="1" applyProtection="1">
      <alignment horizontal="left" vertical="center" wrapText="1"/>
    </xf>
    <xf numFmtId="168" fontId="18" fillId="0" borderId="1" xfId="7" applyNumberFormat="1" applyFont="1" applyFill="1" applyBorder="1" applyAlignment="1" applyProtection="1">
      <alignment horizontal="center" vertical="center"/>
    </xf>
    <xf numFmtId="0" fontId="17" fillId="0" borderId="5" xfId="7" applyFont="1" applyFill="1" applyBorder="1" applyAlignment="1" applyProtection="1">
      <alignment horizontal="left" vertical="center" wrapText="1"/>
    </xf>
    <xf numFmtId="0" fontId="35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0" fillId="0" borderId="8" xfId="8" applyFont="1" applyFill="1" applyBorder="1" applyAlignment="1">
      <alignment horizontal="center" vertical="center"/>
    </xf>
    <xf numFmtId="0" fontId="40" fillId="0" borderId="10" xfId="7" applyFont="1" applyFill="1" applyBorder="1" applyAlignment="1" applyProtection="1">
      <alignment horizontal="center" vertical="center" textRotation="90"/>
    </xf>
    <xf numFmtId="0" fontId="23" fillId="0" borderId="8" xfId="0" applyFont="1" applyFill="1" applyBorder="1" applyAlignment="1">
      <alignment horizontal="right" vertical="center" wrapText="1"/>
    </xf>
    <xf numFmtId="0" fontId="23" fillId="0" borderId="10" xfId="0" applyFont="1" applyFill="1" applyBorder="1" applyAlignment="1">
      <alignment vertical="center" wrapText="1"/>
    </xf>
    <xf numFmtId="164" fontId="23" fillId="0" borderId="10" xfId="0" applyNumberFormat="1" applyFont="1" applyFill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0" fontId="0" fillId="0" borderId="0" xfId="0" applyProtection="1"/>
    <xf numFmtId="0" fontId="43" fillId="0" borderId="0" xfId="0" applyFont="1" applyAlignment="1" applyProtection="1">
      <alignment horizontal="right"/>
    </xf>
    <xf numFmtId="0" fontId="44" fillId="0" borderId="0" xfId="0" applyFont="1" applyAlignment="1" applyProtection="1">
      <alignment horizontal="center"/>
    </xf>
    <xf numFmtId="0" fontId="45" fillId="0" borderId="8" xfId="0" applyFont="1" applyBorder="1" applyAlignment="1" applyProtection="1">
      <alignment horizontal="center" vertical="center" wrapText="1"/>
    </xf>
    <xf numFmtId="0" fontId="44" fillId="0" borderId="10" xfId="0" applyFont="1" applyBorder="1" applyAlignment="1" applyProtection="1">
      <alignment horizontal="center" vertical="center" wrapText="1"/>
    </xf>
    <xf numFmtId="0" fontId="44" fillId="0" borderId="12" xfId="0" applyFont="1" applyBorder="1" applyAlignment="1" applyProtection="1">
      <alignment horizontal="center" vertical="center" wrapText="1"/>
    </xf>
    <xf numFmtId="0" fontId="44" fillId="0" borderId="5" xfId="0" applyFont="1" applyBorder="1" applyAlignment="1" applyProtection="1">
      <alignment horizontal="center" vertical="top" wrapText="1"/>
    </xf>
    <xf numFmtId="0" fontId="44" fillId="3" borderId="10" xfId="0" applyFont="1" applyFill="1" applyBorder="1" applyAlignment="1" applyProtection="1">
      <alignment horizontal="center" vertical="top" wrapText="1"/>
    </xf>
    <xf numFmtId="0" fontId="46" fillId="0" borderId="1" xfId="0" applyFont="1" applyBorder="1" applyAlignment="1" applyProtection="1">
      <alignment horizontal="left" vertical="top" wrapText="1"/>
      <protection locked="0"/>
    </xf>
    <xf numFmtId="0" fontId="46" fillId="0" borderId="4" xfId="0" applyFont="1" applyBorder="1" applyAlignment="1" applyProtection="1">
      <alignment horizontal="left" vertical="top" wrapText="1"/>
      <protection locked="0"/>
    </xf>
    <xf numFmtId="9" fontId="46" fillId="0" borderId="1" xfId="9" applyFont="1" applyBorder="1" applyAlignment="1" applyProtection="1">
      <alignment horizontal="center" vertical="center" wrapText="1"/>
      <protection locked="0"/>
    </xf>
    <xf numFmtId="9" fontId="46" fillId="0" borderId="4" xfId="9" applyFont="1" applyBorder="1" applyAlignment="1" applyProtection="1">
      <alignment horizontal="center" vertical="center" wrapText="1"/>
      <protection locked="0"/>
    </xf>
    <xf numFmtId="166" fontId="46" fillId="0" borderId="1" xfId="1" applyNumberFormat="1" applyFont="1" applyBorder="1" applyAlignment="1" applyProtection="1">
      <alignment horizontal="center" vertical="center" wrapText="1"/>
      <protection locked="0"/>
    </xf>
    <xf numFmtId="166" fontId="46" fillId="0" borderId="4" xfId="1" applyNumberFormat="1" applyFont="1" applyBorder="1" applyAlignment="1" applyProtection="1">
      <alignment horizontal="center" vertical="center" wrapText="1"/>
      <protection locked="0"/>
    </xf>
    <xf numFmtId="166" fontId="46" fillId="0" borderId="10" xfId="1" applyNumberFormat="1" applyFont="1" applyBorder="1" applyAlignment="1" applyProtection="1">
      <alignment horizontal="center" vertical="center" wrapText="1"/>
    </xf>
    <xf numFmtId="166" fontId="46" fillId="0" borderId="18" xfId="1" applyNumberFormat="1" applyFont="1" applyBorder="1" applyAlignment="1" applyProtection="1">
      <alignment horizontal="center" vertical="top" wrapText="1"/>
      <protection locked="0"/>
    </xf>
    <xf numFmtId="166" fontId="46" fillId="0" borderId="27" xfId="1" applyNumberFormat="1" applyFont="1" applyBorder="1" applyAlignment="1" applyProtection="1">
      <alignment horizontal="center" vertical="top" wrapText="1"/>
      <protection locked="0"/>
    </xf>
    <xf numFmtId="166" fontId="46" fillId="0" borderId="12" xfId="1" applyNumberFormat="1" applyFont="1" applyBorder="1" applyAlignment="1" applyProtection="1">
      <alignment horizontal="center" vertical="top" wrapText="1"/>
    </xf>
    <xf numFmtId="4" fontId="23" fillId="0" borderId="32" xfId="0" applyNumberFormat="1" applyFont="1" applyFill="1" applyBorder="1" applyAlignment="1" applyProtection="1">
      <alignment vertical="center" wrapText="1"/>
      <protection locked="0"/>
    </xf>
    <xf numFmtId="164" fontId="6" fillId="0" borderId="0" xfId="6" applyNumberFormat="1" applyFont="1" applyFill="1" applyBorder="1" applyAlignment="1" applyProtection="1">
      <alignment horizontal="centerContinuous" vertical="center"/>
    </xf>
    <xf numFmtId="0" fontId="7" fillId="0" borderId="7" xfId="6" applyFont="1" applyFill="1" applyBorder="1" applyAlignment="1" applyProtection="1">
      <alignment horizontal="centerContinuous" vertical="center" wrapText="1"/>
    </xf>
    <xf numFmtId="0" fontId="7" fillId="0" borderId="60" xfId="6" applyFont="1" applyFill="1" applyBorder="1" applyAlignment="1" applyProtection="1">
      <alignment horizontal="centerContinuous" vertical="center" wrapText="1"/>
    </xf>
    <xf numFmtId="0" fontId="7" fillId="0" borderId="2" xfId="6" applyFont="1" applyFill="1" applyBorder="1" applyAlignment="1" applyProtection="1">
      <alignment horizontal="centerContinuous" vertical="center" wrapText="1"/>
    </xf>
    <xf numFmtId="0" fontId="7" fillId="0" borderId="19" xfId="6" applyFont="1" applyFill="1" applyBorder="1" applyAlignment="1" applyProtection="1">
      <alignment horizontal="centerContinuous" vertical="center" wrapText="1"/>
    </xf>
    <xf numFmtId="164" fontId="5" fillId="0" borderId="21" xfId="0" applyNumberFormat="1" applyFont="1" applyFill="1" applyBorder="1" applyAlignment="1" applyProtection="1">
      <alignment horizontal="right" wrapText="1"/>
    </xf>
    <xf numFmtId="164" fontId="19" fillId="0" borderId="0" xfId="0" applyNumberFormat="1" applyFont="1" applyFill="1" applyAlignment="1">
      <alignment horizontal="centerContinuous" vertical="center" wrapText="1"/>
    </xf>
    <xf numFmtId="164" fontId="27" fillId="0" borderId="49" xfId="0" applyNumberFormat="1" applyFont="1" applyFill="1" applyBorder="1" applyAlignment="1">
      <alignment horizontal="left" vertical="center" wrapText="1"/>
    </xf>
    <xf numFmtId="164" fontId="27" fillId="0" borderId="61" xfId="0" applyNumberFormat="1" applyFont="1" applyFill="1" applyBorder="1" applyAlignment="1">
      <alignment horizontal="left" vertical="center" wrapText="1"/>
    </xf>
    <xf numFmtId="164" fontId="5" fillId="0" borderId="21" xfId="0" applyNumberFormat="1" applyFont="1" applyFill="1" applyBorder="1" applyAlignment="1">
      <alignment horizontal="right" vertical="center"/>
    </xf>
    <xf numFmtId="164" fontId="19" fillId="0" borderId="0" xfId="0" applyNumberFormat="1" applyFont="1" applyFill="1" applyAlignment="1">
      <alignment horizontal="left" vertical="center" wrapText="1"/>
    </xf>
    <xf numFmtId="164" fontId="0" fillId="0" borderId="0" xfId="0" applyNumberFormat="1" applyFill="1" applyAlignment="1" applyProtection="1">
      <alignment horizontal="left" vertical="center" wrapText="1"/>
      <protection locked="0"/>
    </xf>
    <xf numFmtId="164" fontId="17" fillId="0" borderId="32" xfId="0" applyNumberFormat="1" applyFont="1" applyFill="1" applyBorder="1" applyAlignment="1">
      <alignment horizontal="centerContinuous" vertical="center" wrapText="1"/>
    </xf>
    <xf numFmtId="164" fontId="25" fillId="0" borderId="32" xfId="0" applyNumberFormat="1" applyFont="1" applyFill="1" applyBorder="1" applyAlignment="1">
      <alignment horizontal="centerContinuous" vertical="center" wrapText="1"/>
    </xf>
    <xf numFmtId="164" fontId="0" fillId="0" borderId="43" xfId="0" applyNumberFormat="1" applyFill="1" applyBorder="1" applyAlignment="1" applyProtection="1">
      <alignment horizontal="left" vertical="center" wrapText="1"/>
      <protection locked="0"/>
    </xf>
    <xf numFmtId="164" fontId="0" fillId="0" borderId="56" xfId="0" applyNumberFormat="1" applyFill="1" applyBorder="1" applyAlignment="1" applyProtection="1">
      <alignment horizontal="left" vertical="center" wrapText="1"/>
      <protection locked="0"/>
    </xf>
    <xf numFmtId="164" fontId="0" fillId="0" borderId="62" xfId="0" applyNumberFormat="1" applyFill="1" applyBorder="1" applyAlignment="1" applyProtection="1">
      <alignment horizontal="left" vertical="center" wrapText="1"/>
      <protection locked="0"/>
    </xf>
    <xf numFmtId="164" fontId="0" fillId="0" borderId="63" xfId="0" applyNumberFormat="1" applyFill="1" applyBorder="1" applyAlignment="1" applyProtection="1">
      <alignment horizontal="left" vertical="center" wrapText="1"/>
      <protection locked="0"/>
    </xf>
    <xf numFmtId="164" fontId="7" fillId="0" borderId="44" xfId="0" applyNumberFormat="1" applyFont="1" applyFill="1" applyBorder="1" applyAlignment="1">
      <alignment horizontal="centerContinuous" vertical="center" wrapText="1"/>
    </xf>
    <xf numFmtId="164" fontId="27" fillId="0" borderId="49" xfId="0" applyNumberFormat="1" applyFont="1" applyFill="1" applyBorder="1" applyAlignment="1">
      <alignment horizontal="centerContinuous" vertical="center" wrapText="1"/>
    </xf>
    <xf numFmtId="164" fontId="27" fillId="0" borderId="61" xfId="0" applyNumberFormat="1" applyFont="1" applyFill="1" applyBorder="1" applyAlignment="1">
      <alignment horizontal="centerContinuous" vertical="center" wrapText="1"/>
    </xf>
    <xf numFmtId="164" fontId="7" fillId="0" borderId="32" xfId="0" applyNumberFormat="1" applyFont="1" applyFill="1" applyBorder="1" applyAlignment="1">
      <alignment horizontal="centerContinuous" vertical="center" wrapText="1"/>
    </xf>
    <xf numFmtId="164" fontId="7" fillId="0" borderId="64" xfId="0" applyNumberFormat="1" applyFont="1" applyFill="1" applyBorder="1" applyAlignment="1">
      <alignment horizontal="centerContinuous" vertical="center"/>
    </xf>
    <xf numFmtId="164" fontId="7" fillId="0" borderId="35" xfId="0" applyNumberFormat="1" applyFont="1" applyFill="1" applyBorder="1" applyAlignment="1">
      <alignment horizontal="centerContinuous" vertical="center"/>
    </xf>
    <xf numFmtId="164" fontId="7" fillId="0" borderId="41" xfId="0" applyNumberFormat="1" applyFont="1" applyFill="1" applyBorder="1" applyAlignment="1">
      <alignment horizontal="centerContinuous" vertical="center"/>
    </xf>
    <xf numFmtId="164" fontId="17" fillId="0" borderId="32" xfId="0" applyNumberFormat="1" applyFont="1" applyFill="1" applyBorder="1" applyAlignment="1">
      <alignment horizontal="centerContinuous" vertical="center"/>
    </xf>
    <xf numFmtId="167" fontId="6" fillId="0" borderId="0" xfId="0" applyNumberFormat="1" applyFont="1" applyFill="1" applyBorder="1" applyAlignment="1">
      <alignment horizontal="centerContinuous" vertical="center" wrapText="1"/>
    </xf>
    <xf numFmtId="0" fontId="7" fillId="0" borderId="65" xfId="0" applyFont="1" applyFill="1" applyBorder="1" applyAlignment="1" applyProtection="1">
      <alignment horizontal="centerContinuous" vertical="center" wrapText="1"/>
    </xf>
    <xf numFmtId="0" fontId="7" fillId="0" borderId="39" xfId="0" applyFont="1" applyFill="1" applyBorder="1" applyAlignment="1" applyProtection="1">
      <alignment horizontal="centerContinuous" vertical="center" wrapText="1"/>
    </xf>
    <xf numFmtId="0" fontId="7" fillId="0" borderId="55" xfId="0" applyFont="1" applyFill="1" applyBorder="1" applyAlignment="1" applyProtection="1">
      <alignment horizontal="centerContinuous" vertical="center"/>
    </xf>
    <xf numFmtId="0" fontId="7" fillId="0" borderId="56" xfId="0" applyFont="1" applyFill="1" applyBorder="1" applyAlignment="1" applyProtection="1">
      <alignment horizontal="centerContinuous" vertical="center"/>
    </xf>
    <xf numFmtId="0" fontId="7" fillId="0" borderId="57" xfId="0" applyFont="1" applyFill="1" applyBorder="1" applyAlignment="1" applyProtection="1">
      <alignment horizontal="centerContinuous" vertical="center"/>
    </xf>
    <xf numFmtId="164" fontId="7" fillId="0" borderId="42" xfId="0" applyNumberFormat="1" applyFont="1" applyFill="1" applyBorder="1" applyAlignment="1">
      <alignment horizontal="centerContinuous" vertical="center" wrapText="1"/>
    </xf>
    <xf numFmtId="164" fontId="7" fillId="0" borderId="44" xfId="0" applyNumberFormat="1" applyFont="1" applyFill="1" applyBorder="1" applyAlignment="1">
      <alignment horizontal="centerContinuous" vertical="center"/>
    </xf>
    <xf numFmtId="164" fontId="7" fillId="0" borderId="42" xfId="0" applyNumberFormat="1" applyFont="1" applyFill="1" applyBorder="1" applyAlignment="1">
      <alignment horizontal="centerContinuous" vertical="center"/>
    </xf>
    <xf numFmtId="164" fontId="7" fillId="0" borderId="55" xfId="0" applyNumberFormat="1" applyFont="1" applyFill="1" applyBorder="1" applyAlignment="1">
      <alignment horizontal="centerContinuous" vertical="center" wrapText="1"/>
    </xf>
    <xf numFmtId="164" fontId="7" fillId="0" borderId="65" xfId="0" applyNumberFormat="1" applyFont="1" applyFill="1" applyBorder="1" applyAlignment="1">
      <alignment horizontal="centerContinuous" vertical="center" wrapText="1"/>
    </xf>
    <xf numFmtId="0" fontId="24" fillId="0" borderId="50" xfId="0" applyFont="1" applyFill="1" applyBorder="1" applyAlignment="1">
      <alignment horizontal="justify" vertical="center" wrapText="1"/>
    </xf>
    <xf numFmtId="0" fontId="25" fillId="0" borderId="39" xfId="0" applyFont="1" applyFill="1" applyBorder="1" applyAlignment="1">
      <alignment horizontal="left" vertical="center"/>
    </xf>
    <xf numFmtId="0" fontId="39" fillId="0" borderId="0" xfId="8" applyFont="1" applyFill="1" applyAlignment="1">
      <alignment horizontal="centerContinuous" vertical="center"/>
    </xf>
    <xf numFmtId="0" fontId="35" fillId="0" borderId="0" xfId="8" applyFont="1" applyFill="1" applyAlignment="1">
      <alignment horizontal="centerContinuous"/>
    </xf>
    <xf numFmtId="0" fontId="30" fillId="0" borderId="0" xfId="7" applyFont="1" applyFill="1" applyBorder="1" applyAlignment="1" applyProtection="1">
      <alignment horizontal="right" vertical="center"/>
    </xf>
    <xf numFmtId="0" fontId="19" fillId="0" borderId="7" xfId="7" applyFont="1" applyFill="1" applyBorder="1" applyAlignment="1" applyProtection="1">
      <alignment horizontal="centerContinuous" vertical="center" wrapText="1"/>
    </xf>
    <xf numFmtId="0" fontId="40" fillId="0" borderId="2" xfId="7" applyFont="1" applyFill="1" applyBorder="1" applyAlignment="1" applyProtection="1">
      <alignment horizontal="center" vertical="center" textRotation="90"/>
    </xf>
    <xf numFmtId="3" fontId="35" fillId="0" borderId="0" xfId="8" applyNumberFormat="1" applyFont="1" applyFill="1" applyAlignment="1">
      <alignment horizontal="centerContinuous"/>
    </xf>
    <xf numFmtId="0" fontId="47" fillId="0" borderId="0" xfId="0" applyFont="1" applyAlignment="1" applyProtection="1">
      <alignment horizontal="right"/>
      <protection locked="0"/>
    </xf>
    <xf numFmtId="0" fontId="48" fillId="0" borderId="0" xfId="0" applyFont="1" applyAlignment="1" applyProtection="1">
      <alignment horizontal="centerContinuous" vertical="center" wrapText="1"/>
      <protection locked="0"/>
    </xf>
    <xf numFmtId="0" fontId="44" fillId="0" borderId="8" xfId="0" applyFont="1" applyBorder="1" applyAlignment="1" applyProtection="1">
      <alignment wrapText="1"/>
    </xf>
    <xf numFmtId="0" fontId="44" fillId="0" borderId="10" xfId="0" applyFont="1" applyBorder="1" applyAlignment="1" applyProtection="1">
      <alignment wrapText="1"/>
    </xf>
    <xf numFmtId="164" fontId="28" fillId="0" borderId="1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18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4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27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19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20" xfId="6" applyNumberFormat="1" applyFont="1" applyFill="1" applyBorder="1" applyAlignment="1" applyProtection="1">
      <alignment horizontal="right" vertical="center" wrapText="1"/>
      <protection locked="0"/>
    </xf>
    <xf numFmtId="0" fontId="47" fillId="0" borderId="0" xfId="0" applyFont="1" applyAlignment="1" applyProtection="1">
      <alignment horizontal="left"/>
      <protection locked="0"/>
    </xf>
    <xf numFmtId="0" fontId="27" fillId="0" borderId="0" xfId="0" applyFont="1"/>
    <xf numFmtId="3" fontId="49" fillId="0" borderId="1" xfId="0" applyNumberFormat="1" applyFont="1" applyFill="1" applyBorder="1" applyAlignment="1"/>
    <xf numFmtId="3" fontId="50" fillId="0" borderId="1" xfId="0" applyNumberFormat="1" applyFont="1" applyFill="1" applyBorder="1" applyAlignment="1"/>
    <xf numFmtId="3" fontId="49" fillId="0" borderId="1" xfId="0" applyNumberFormat="1" applyFont="1" applyFill="1" applyBorder="1"/>
    <xf numFmtId="10" fontId="46" fillId="0" borderId="1" xfId="9" applyNumberFormat="1" applyFont="1" applyBorder="1" applyAlignment="1" applyProtection="1">
      <alignment horizontal="center" vertical="center" wrapText="1"/>
      <protection locked="0"/>
    </xf>
    <xf numFmtId="3" fontId="17" fillId="0" borderId="12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 applyProtection="1">
      <alignment horizontal="left" vertical="center" wrapText="1"/>
    </xf>
    <xf numFmtId="49" fontId="28" fillId="0" borderId="5" xfId="6" applyNumberFormat="1" applyFont="1" applyFill="1" applyBorder="1" applyAlignment="1" applyProtection="1">
      <alignment horizontal="left" vertical="center" wrapText="1"/>
    </xf>
    <xf numFmtId="0" fontId="28" fillId="0" borderId="1" xfId="6" applyFont="1" applyFill="1" applyBorder="1" applyAlignment="1" applyProtection="1">
      <alignment horizontal="left" vertical="center" wrapText="1"/>
    </xf>
    <xf numFmtId="0" fontId="53" fillId="0" borderId="0" xfId="6" applyFont="1" applyFill="1"/>
    <xf numFmtId="0" fontId="28" fillId="0" borderId="1" xfId="6" applyFont="1" applyFill="1" applyBorder="1" applyAlignment="1" applyProtection="1">
      <alignment horizontal="left"/>
    </xf>
    <xf numFmtId="49" fontId="28" fillId="0" borderId="37" xfId="6" applyNumberFormat="1" applyFont="1" applyFill="1" applyBorder="1" applyAlignment="1" applyProtection="1">
      <alignment horizontal="left" vertical="center" wrapText="1"/>
    </xf>
    <xf numFmtId="0" fontId="28" fillId="0" borderId="4" xfId="6" applyFont="1" applyFill="1" applyBorder="1" applyAlignment="1" applyProtection="1">
      <alignment horizontal="left" vertical="center" wrapText="1"/>
    </xf>
    <xf numFmtId="49" fontId="28" fillId="0" borderId="16" xfId="6" applyNumberFormat="1" applyFont="1" applyFill="1" applyBorder="1" applyAlignment="1" applyProtection="1">
      <alignment horizontal="left" vertical="center" wrapText="1"/>
    </xf>
    <xf numFmtId="49" fontId="28" fillId="0" borderId="60" xfId="6" applyNumberFormat="1" applyFont="1" applyFill="1" applyBorder="1" applyAlignment="1" applyProtection="1">
      <alignment horizontal="left" vertical="center" wrapText="1"/>
    </xf>
    <xf numFmtId="0" fontId="28" fillId="0" borderId="19" xfId="6" applyFont="1" applyFill="1" applyBorder="1" applyAlignment="1" applyProtection="1">
      <alignment horizontal="left" vertical="center" wrapText="1"/>
    </xf>
    <xf numFmtId="49" fontId="41" fillId="0" borderId="6" xfId="6" applyNumberFormat="1" applyFont="1" applyFill="1" applyBorder="1" applyAlignment="1" applyProtection="1">
      <alignment horizontal="left" vertical="center" wrapText="1"/>
    </xf>
    <xf numFmtId="0" fontId="33" fillId="0" borderId="1" xfId="0" applyFont="1" applyBorder="1" applyAlignment="1" applyProtection="1">
      <alignment horizontal="left" vertical="center" wrapText="1" indent="2"/>
    </xf>
    <xf numFmtId="49" fontId="33" fillId="0" borderId="1" xfId="0" applyNumberFormat="1" applyFont="1" applyBorder="1" applyAlignment="1" applyProtection="1">
      <alignment horizontal="left" vertical="center" wrapText="1" indent="2"/>
    </xf>
    <xf numFmtId="164" fontId="41" fillId="0" borderId="1" xfId="6" applyNumberFormat="1" applyFont="1" applyFill="1" applyBorder="1" applyAlignment="1" applyProtection="1">
      <alignment horizontal="right" vertical="center" wrapText="1"/>
      <protection locked="0"/>
    </xf>
    <xf numFmtId="164" fontId="41" fillId="0" borderId="18" xfId="6" applyNumberFormat="1" applyFont="1" applyFill="1" applyBorder="1" applyAlignment="1" applyProtection="1">
      <alignment horizontal="right" vertical="center" wrapText="1"/>
      <protection locked="0"/>
    </xf>
    <xf numFmtId="49" fontId="41" fillId="0" borderId="1" xfId="6" applyNumberFormat="1" applyFont="1" applyFill="1" applyBorder="1" applyAlignment="1" applyProtection="1">
      <alignment horizontal="left" vertical="center" wrapText="1"/>
    </xf>
    <xf numFmtId="164" fontId="41" fillId="0" borderId="4" xfId="6" applyNumberFormat="1" applyFont="1" applyFill="1" applyBorder="1" applyAlignment="1" applyProtection="1">
      <alignment horizontal="right" vertical="center" wrapText="1"/>
      <protection locked="0"/>
    </xf>
    <xf numFmtId="164" fontId="41" fillId="0" borderId="27" xfId="6" applyNumberFormat="1" applyFont="1" applyFill="1" applyBorder="1" applyAlignment="1" applyProtection="1">
      <alignment horizontal="right" vertical="center" wrapText="1"/>
      <protection locked="0"/>
    </xf>
    <xf numFmtId="49" fontId="41" fillId="0" borderId="4" xfId="6" applyNumberFormat="1" applyFont="1" applyFill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 vertical="center" wrapText="1" indent="2"/>
    </xf>
    <xf numFmtId="0" fontId="26" fillId="0" borderId="10" xfId="6" applyFont="1" applyFill="1" applyBorder="1" applyAlignment="1" applyProtection="1">
      <alignment horizontal="left" vertical="center" wrapText="1"/>
    </xf>
    <xf numFmtId="49" fontId="18" fillId="0" borderId="66" xfId="6" applyNumberFormat="1" applyFont="1" applyFill="1" applyBorder="1" applyAlignment="1" applyProtection="1">
      <alignment horizontal="left" vertical="center" wrapText="1" indent="1"/>
    </xf>
    <xf numFmtId="0" fontId="21" fillId="0" borderId="67" xfId="0" applyFont="1" applyBorder="1" applyAlignment="1" applyProtection="1">
      <alignment horizontal="left" wrapText="1" indent="1"/>
    </xf>
    <xf numFmtId="164" fontId="17" fillId="0" borderId="67" xfId="6" applyNumberFormat="1" applyFont="1" applyFill="1" applyBorder="1" applyAlignment="1" applyProtection="1">
      <alignment horizontal="right" vertical="center" wrapText="1"/>
    </xf>
    <xf numFmtId="49" fontId="18" fillId="0" borderId="68" xfId="6" applyNumberFormat="1" applyFont="1" applyFill="1" applyBorder="1" applyAlignment="1" applyProtection="1">
      <alignment horizontal="left" vertical="center" wrapText="1" indent="1"/>
    </xf>
    <xf numFmtId="0" fontId="21" fillId="0" borderId="69" xfId="0" applyFont="1" applyBorder="1" applyAlignment="1" applyProtection="1">
      <alignment horizontal="left" wrapText="1" indent="1"/>
    </xf>
    <xf numFmtId="164" fontId="18" fillId="0" borderId="69" xfId="6" applyNumberFormat="1" applyFont="1" applyFill="1" applyBorder="1" applyAlignment="1" applyProtection="1">
      <alignment horizontal="right" vertical="center" wrapText="1"/>
      <protection locked="0"/>
    </xf>
    <xf numFmtId="164" fontId="17" fillId="0" borderId="69" xfId="6" applyNumberFormat="1" applyFont="1" applyFill="1" applyBorder="1" applyAlignment="1" applyProtection="1">
      <alignment horizontal="right" vertical="center" wrapText="1"/>
    </xf>
    <xf numFmtId="0" fontId="22" fillId="0" borderId="69" xfId="0" applyFont="1" applyBorder="1" applyAlignment="1" applyProtection="1">
      <alignment horizontal="left" vertical="center" wrapText="1" indent="1"/>
    </xf>
    <xf numFmtId="164" fontId="24" fillId="0" borderId="69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69" xfId="6" applyNumberFormat="1" applyFont="1" applyFill="1" applyBorder="1" applyAlignment="1" applyProtection="1">
      <alignment horizontal="right" vertical="center" wrapText="1"/>
    </xf>
    <xf numFmtId="164" fontId="23" fillId="0" borderId="69" xfId="6" applyNumberFormat="1" applyFont="1" applyFill="1" applyBorder="1" applyAlignment="1" applyProtection="1">
      <alignment horizontal="right" vertical="center" wrapText="1"/>
    </xf>
    <xf numFmtId="0" fontId="21" fillId="0" borderId="69" xfId="0" applyFont="1" applyBorder="1" applyAlignment="1" applyProtection="1">
      <alignment wrapText="1"/>
    </xf>
    <xf numFmtId="164" fontId="25" fillId="0" borderId="69" xfId="6" applyNumberFormat="1" applyFont="1" applyFill="1" applyBorder="1" applyAlignment="1" applyProtection="1">
      <alignment horizontal="right" vertical="center" wrapText="1"/>
    </xf>
    <xf numFmtId="49" fontId="18" fillId="0" borderId="70" xfId="6" applyNumberFormat="1" applyFont="1" applyFill="1" applyBorder="1" applyAlignment="1" applyProtection="1">
      <alignment horizontal="left" vertical="center" wrapText="1" indent="1"/>
    </xf>
    <xf numFmtId="0" fontId="21" fillId="0" borderId="71" xfId="0" applyFont="1" applyBorder="1" applyAlignment="1" applyProtection="1">
      <alignment horizontal="left" wrapText="1" indent="1"/>
    </xf>
    <xf numFmtId="164" fontId="17" fillId="0" borderId="71" xfId="6" applyNumberFormat="1" applyFont="1" applyFill="1" applyBorder="1" applyAlignment="1" applyProtection="1">
      <alignment horizontal="right" vertical="center" wrapText="1"/>
    </xf>
    <xf numFmtId="49" fontId="18" fillId="0" borderId="72" xfId="6" applyNumberFormat="1" applyFont="1" applyFill="1" applyBorder="1" applyAlignment="1" applyProtection="1">
      <alignment horizontal="left" vertical="center" wrapText="1" indent="1"/>
    </xf>
    <xf numFmtId="0" fontId="21" fillId="0" borderId="73" xfId="0" applyFont="1" applyBorder="1" applyAlignment="1" applyProtection="1">
      <alignment horizontal="left" wrapText="1" indent="1"/>
    </xf>
    <xf numFmtId="164" fontId="18" fillId="0" borderId="73" xfId="6" applyNumberFormat="1" applyFont="1" applyFill="1" applyBorder="1" applyAlignment="1" applyProtection="1">
      <alignment horizontal="right" vertical="center" wrapText="1"/>
      <protection locked="0"/>
    </xf>
    <xf numFmtId="0" fontId="17" fillId="0" borderId="74" xfId="6" applyFont="1" applyFill="1" applyBorder="1" applyAlignment="1" applyProtection="1">
      <alignment horizontal="left" vertical="center" wrapText="1" indent="1"/>
    </xf>
    <xf numFmtId="0" fontId="22" fillId="0" borderId="75" xfId="0" applyFont="1" applyBorder="1" applyAlignment="1" applyProtection="1">
      <alignment horizontal="left" vertical="center" wrapText="1" indent="1"/>
    </xf>
    <xf numFmtId="164" fontId="18" fillId="0" borderId="75" xfId="6" applyNumberFormat="1" applyFont="1" applyFill="1" applyBorder="1" applyAlignment="1" applyProtection="1">
      <alignment horizontal="right" vertical="center" wrapText="1"/>
      <protection locked="0"/>
    </xf>
    <xf numFmtId="0" fontId="17" fillId="0" borderId="39" xfId="6" applyFont="1" applyFill="1" applyBorder="1" applyAlignment="1" applyProtection="1">
      <alignment horizontal="center" vertical="center" wrapText="1"/>
    </xf>
    <xf numFmtId="164" fontId="17" fillId="0" borderId="76" xfId="6" applyNumberFormat="1" applyFont="1" applyFill="1" applyBorder="1" applyAlignment="1" applyProtection="1">
      <alignment horizontal="right" vertical="center" wrapText="1"/>
    </xf>
    <xf numFmtId="0" fontId="17" fillId="0" borderId="77" xfId="6" applyFont="1" applyFill="1" applyBorder="1" applyAlignment="1" applyProtection="1">
      <alignment horizontal="center" vertical="center" wrapText="1"/>
    </xf>
    <xf numFmtId="0" fontId="17" fillId="0" borderId="77" xfId="6" applyFont="1" applyFill="1" applyBorder="1" applyAlignment="1" applyProtection="1">
      <alignment horizontal="left" vertical="center" wrapText="1" indent="1"/>
    </xf>
    <xf numFmtId="0" fontId="17" fillId="0" borderId="78" xfId="6" applyFont="1" applyFill="1" applyBorder="1" applyAlignment="1" applyProtection="1">
      <alignment horizontal="center" vertical="center" wrapText="1"/>
    </xf>
    <xf numFmtId="0" fontId="17" fillId="0" borderId="78" xfId="6" applyFont="1" applyFill="1" applyBorder="1" applyAlignment="1" applyProtection="1">
      <alignment horizontal="left" vertical="center" wrapText="1" indent="1"/>
    </xf>
    <xf numFmtId="164" fontId="18" fillId="0" borderId="71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73" xfId="6" applyNumberFormat="1" applyFont="1" applyFill="1" applyBorder="1" applyAlignment="1" applyProtection="1">
      <alignment horizontal="right" vertical="center" wrapText="1"/>
      <protection locked="0"/>
    </xf>
    <xf numFmtId="0" fontId="17" fillId="0" borderId="75" xfId="6" applyFont="1" applyFill="1" applyBorder="1" applyAlignment="1" applyProtection="1">
      <alignment horizontal="left" vertical="center" wrapText="1" indent="1"/>
    </xf>
    <xf numFmtId="49" fontId="41" fillId="0" borderId="68" xfId="6" applyNumberFormat="1" applyFont="1" applyFill="1" applyBorder="1" applyAlignment="1" applyProtection="1">
      <alignment horizontal="left" vertical="center" wrapText="1" indent="1"/>
    </xf>
    <xf numFmtId="0" fontId="33" fillId="0" borderId="69" xfId="0" applyFont="1" applyBorder="1" applyAlignment="1" applyProtection="1">
      <alignment horizontal="left" wrapText="1" indent="1"/>
    </xf>
    <xf numFmtId="164" fontId="28" fillId="0" borderId="69" xfId="6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6" applyFont="1" applyFill="1"/>
    <xf numFmtId="49" fontId="21" fillId="0" borderId="69" xfId="0" quotePrefix="1" applyNumberFormat="1" applyFont="1" applyBorder="1" applyAlignment="1" applyProtection="1">
      <alignment horizontal="left" wrapText="1" indent="1"/>
    </xf>
    <xf numFmtId="49" fontId="21" fillId="0" borderId="69" xfId="0" applyNumberFormat="1" applyFont="1" applyBorder="1" applyAlignment="1" applyProtection="1">
      <alignment horizontal="left" wrapText="1" indent="3"/>
    </xf>
    <xf numFmtId="49" fontId="33" fillId="0" borderId="69" xfId="0" applyNumberFormat="1" applyFont="1" applyBorder="1" applyAlignment="1" applyProtection="1">
      <alignment horizontal="left" wrapText="1" indent="3"/>
    </xf>
    <xf numFmtId="0" fontId="21" fillId="0" borderId="69" xfId="0" applyFont="1" applyBorder="1" applyAlignment="1" applyProtection="1">
      <alignment horizontal="left" wrapText="1" indent="3"/>
    </xf>
    <xf numFmtId="0" fontId="33" fillId="0" borderId="69" xfId="0" applyFont="1" applyBorder="1" applyAlignment="1" applyProtection="1">
      <alignment horizontal="left" wrapText="1" indent="3"/>
    </xf>
    <xf numFmtId="164" fontId="24" fillId="0" borderId="71" xfId="6" applyNumberFormat="1" applyFont="1" applyFill="1" applyBorder="1" applyAlignment="1" applyProtection="1">
      <alignment horizontal="right" vertical="center" wrapText="1"/>
      <protection locked="0"/>
    </xf>
    <xf numFmtId="164" fontId="24" fillId="0" borderId="73" xfId="6" applyNumberFormat="1" applyFont="1" applyFill="1" applyBorder="1" applyAlignment="1" applyProtection="1">
      <alignment horizontal="right" vertical="center" wrapText="1"/>
      <protection locked="0"/>
    </xf>
    <xf numFmtId="164" fontId="24" fillId="0" borderId="75" xfId="6" applyNumberFormat="1" applyFont="1" applyFill="1" applyBorder="1" applyAlignment="1" applyProtection="1">
      <alignment horizontal="right" vertical="center" wrapText="1"/>
      <protection locked="0"/>
    </xf>
    <xf numFmtId="164" fontId="17" fillId="0" borderId="73" xfId="6" applyNumberFormat="1" applyFont="1" applyFill="1" applyBorder="1" applyAlignment="1" applyProtection="1">
      <alignment horizontal="right" vertical="center" wrapText="1"/>
    </xf>
    <xf numFmtId="164" fontId="23" fillId="0" borderId="71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73" xfId="6" applyNumberFormat="1" applyFont="1" applyFill="1" applyBorder="1" applyAlignment="1" applyProtection="1">
      <alignment horizontal="right" vertical="center" wrapText="1"/>
    </xf>
    <xf numFmtId="164" fontId="26" fillId="0" borderId="75" xfId="6" applyNumberFormat="1" applyFont="1" applyFill="1" applyBorder="1" applyAlignment="1" applyProtection="1">
      <alignment horizontal="right" vertical="center" wrapText="1"/>
    </xf>
    <xf numFmtId="49" fontId="41" fillId="0" borderId="70" xfId="6" applyNumberFormat="1" applyFont="1" applyFill="1" applyBorder="1" applyAlignment="1" applyProtection="1">
      <alignment horizontal="left" vertical="center" wrapText="1" indent="1"/>
    </xf>
    <xf numFmtId="0" fontId="33" fillId="0" borderId="71" xfId="0" applyFont="1" applyBorder="1" applyAlignment="1" applyProtection="1">
      <alignment horizontal="left" wrapText="1" indent="1"/>
    </xf>
    <xf numFmtId="164" fontId="28" fillId="0" borderId="71" xfId="6" applyNumberFormat="1" applyFont="1" applyFill="1" applyBorder="1" applyAlignment="1" applyProtection="1">
      <alignment horizontal="right" vertical="center" wrapText="1"/>
      <protection locked="0"/>
    </xf>
    <xf numFmtId="0" fontId="21" fillId="0" borderId="1" xfId="0" applyFont="1" applyBorder="1" applyAlignment="1" applyProtection="1">
      <alignment horizontal="left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41" fillId="0" borderId="79" xfId="6" applyNumberFormat="1" applyFont="1" applyFill="1" applyBorder="1" applyAlignment="1" applyProtection="1">
      <alignment horizontal="left" vertical="center" wrapText="1" indent="1"/>
    </xf>
    <xf numFmtId="0" fontId="33" fillId="0" borderId="80" xfId="0" applyFont="1" applyBorder="1" applyAlignment="1" applyProtection="1">
      <alignment horizontal="left" wrapText="1" indent="1"/>
    </xf>
    <xf numFmtId="164" fontId="41" fillId="0" borderId="80" xfId="6" applyNumberFormat="1" applyFont="1" applyFill="1" applyBorder="1" applyAlignment="1" applyProtection="1">
      <alignment horizontal="right" vertical="center" wrapText="1"/>
      <protection locked="0"/>
    </xf>
    <xf numFmtId="0" fontId="22" fillId="0" borderId="73" xfId="0" applyFont="1" applyFill="1" applyBorder="1" applyAlignment="1" applyProtection="1">
      <alignment horizontal="left" vertical="center" wrapText="1" indent="1"/>
    </xf>
    <xf numFmtId="49" fontId="23" fillId="0" borderId="68" xfId="6" applyNumberFormat="1" applyFont="1" applyFill="1" applyBorder="1" applyAlignment="1" applyProtection="1">
      <alignment horizontal="left" vertical="center" wrapText="1" indent="1"/>
    </xf>
    <xf numFmtId="164" fontId="25" fillId="0" borderId="71" xfId="6" applyNumberFormat="1" applyFont="1" applyFill="1" applyBorder="1" applyAlignment="1" applyProtection="1">
      <alignment horizontal="right" vertical="center" wrapText="1"/>
    </xf>
    <xf numFmtId="49" fontId="23" fillId="0" borderId="32" xfId="6" applyNumberFormat="1" applyFont="1" applyFill="1" applyBorder="1" applyAlignment="1" applyProtection="1">
      <alignment horizontal="left" vertical="center" wrapText="1" indent="1"/>
    </xf>
    <xf numFmtId="0" fontId="22" fillId="0" borderId="32" xfId="0" applyFont="1" applyBorder="1" applyAlignment="1" applyProtection="1">
      <alignment horizontal="left" vertical="center" wrapText="1" indent="1"/>
    </xf>
    <xf numFmtId="164" fontId="25" fillId="0" borderId="32" xfId="6" applyNumberFormat="1" applyFont="1" applyFill="1" applyBorder="1" applyAlignment="1" applyProtection="1">
      <alignment horizontal="right" vertical="center" wrapText="1"/>
    </xf>
    <xf numFmtId="164" fontId="25" fillId="0" borderId="8" xfId="6" applyNumberFormat="1" applyFont="1" applyFill="1" applyBorder="1" applyAlignment="1" applyProtection="1">
      <alignment horizontal="right" vertical="center" wrapText="1"/>
    </xf>
    <xf numFmtId="0" fontId="21" fillId="0" borderId="10" xfId="0" applyFont="1" applyBorder="1" applyAlignment="1" applyProtection="1">
      <alignment horizontal="left" vertical="center" wrapText="1"/>
    </xf>
    <xf numFmtId="49" fontId="21" fillId="0" borderId="8" xfId="0" applyNumberFormat="1" applyFont="1" applyBorder="1" applyAlignment="1" applyProtection="1">
      <alignment horizontal="left" vertical="center" wrapText="1"/>
    </xf>
    <xf numFmtId="0" fontId="20" fillId="0" borderId="81" xfId="0" applyFont="1" applyBorder="1" applyAlignment="1" applyProtection="1">
      <alignment vertical="top" wrapText="1"/>
    </xf>
    <xf numFmtId="164" fontId="17" fillId="0" borderId="82" xfId="6" applyNumberFormat="1" applyFont="1" applyFill="1" applyBorder="1" applyAlignment="1" applyProtection="1">
      <alignment horizontal="right" vertical="center" wrapText="1"/>
    </xf>
    <xf numFmtId="164" fontId="17" fillId="0" borderId="83" xfId="6" applyNumberFormat="1" applyFont="1" applyFill="1" applyBorder="1" applyAlignment="1" applyProtection="1">
      <alignment horizontal="right" vertical="center" wrapText="1"/>
    </xf>
    <xf numFmtId="164" fontId="18" fillId="0" borderId="84" xfId="6" applyNumberFormat="1" applyFont="1" applyFill="1" applyBorder="1" applyAlignment="1" applyProtection="1">
      <alignment horizontal="right" vertical="center" wrapText="1"/>
      <protection locked="0"/>
    </xf>
    <xf numFmtId="164" fontId="17" fillId="0" borderId="85" xfId="6" applyNumberFormat="1" applyFont="1" applyFill="1" applyBorder="1" applyAlignment="1" applyProtection="1">
      <alignment horizontal="right" vertical="center" wrapText="1"/>
    </xf>
    <xf numFmtId="164" fontId="18" fillId="0" borderId="86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87" xfId="6" applyNumberFormat="1" applyFont="1" applyFill="1" applyBorder="1" applyAlignment="1" applyProtection="1">
      <alignment horizontal="right" vertical="center" wrapText="1"/>
      <protection locked="0"/>
    </xf>
    <xf numFmtId="164" fontId="41" fillId="0" borderId="88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87" xfId="6" applyNumberFormat="1" applyFont="1" applyFill="1" applyBorder="1" applyAlignment="1" applyProtection="1">
      <alignment horizontal="right" vertical="center" wrapText="1"/>
      <protection locked="0"/>
    </xf>
    <xf numFmtId="164" fontId="17" fillId="0" borderId="84" xfId="6" applyNumberFormat="1" applyFont="1" applyFill="1" applyBorder="1" applyAlignment="1" applyProtection="1">
      <alignment horizontal="right" vertical="center" wrapText="1"/>
    </xf>
    <xf numFmtId="164" fontId="18" fillId="0" borderId="85" xfId="6" applyNumberFormat="1" applyFont="1" applyFill="1" applyBorder="1" applyAlignment="1" applyProtection="1">
      <alignment horizontal="right" vertical="center" wrapText="1"/>
      <protection locked="0"/>
    </xf>
    <xf numFmtId="164" fontId="24" fillId="0" borderId="84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84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84" xfId="6" applyNumberFormat="1" applyFont="1" applyFill="1" applyBorder="1" applyAlignment="1" applyProtection="1">
      <alignment horizontal="right" vertical="center" wrapText="1"/>
    </xf>
    <xf numFmtId="164" fontId="24" fillId="0" borderId="85" xfId="6" applyNumberFormat="1" applyFont="1" applyFill="1" applyBorder="1" applyAlignment="1" applyProtection="1">
      <alignment horizontal="right" vertical="center" wrapText="1"/>
      <protection locked="0"/>
    </xf>
    <xf numFmtId="164" fontId="24" fillId="0" borderId="86" xfId="6" applyNumberFormat="1" applyFont="1" applyFill="1" applyBorder="1" applyAlignment="1" applyProtection="1">
      <alignment horizontal="right" vertical="center" wrapText="1"/>
      <protection locked="0"/>
    </xf>
    <xf numFmtId="164" fontId="24" fillId="0" borderId="87" xfId="6" applyNumberFormat="1" applyFont="1" applyFill="1" applyBorder="1" applyAlignment="1" applyProtection="1">
      <alignment horizontal="right" vertical="center" wrapText="1"/>
      <protection locked="0"/>
    </xf>
    <xf numFmtId="164" fontId="17" fillId="0" borderId="87" xfId="6" applyNumberFormat="1" applyFont="1" applyFill="1" applyBorder="1" applyAlignment="1" applyProtection="1">
      <alignment horizontal="right" vertical="center" wrapText="1"/>
    </xf>
    <xf numFmtId="164" fontId="23" fillId="0" borderId="85" xfId="6" applyNumberFormat="1" applyFont="1" applyFill="1" applyBorder="1" applyAlignment="1" applyProtection="1">
      <alignment horizontal="right" vertical="center" wrapText="1"/>
      <protection locked="0"/>
    </xf>
    <xf numFmtId="164" fontId="26" fillId="0" borderId="86" xfId="6" applyNumberFormat="1" applyFont="1" applyFill="1" applyBorder="1" applyAlignment="1" applyProtection="1">
      <alignment horizontal="right" vertical="center" wrapText="1"/>
    </xf>
    <xf numFmtId="164" fontId="23" fillId="0" borderId="87" xfId="6" applyNumberFormat="1" applyFont="1" applyFill="1" applyBorder="1" applyAlignment="1" applyProtection="1">
      <alignment horizontal="right" vertical="center" wrapText="1"/>
    </xf>
    <xf numFmtId="164" fontId="28" fillId="0" borderId="85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84" xfId="6" applyNumberFormat="1" applyFont="1" applyFill="1" applyBorder="1" applyAlignment="1" applyProtection="1">
      <alignment horizontal="right" vertical="center" wrapText="1"/>
    </xf>
    <xf numFmtId="164" fontId="25" fillId="0" borderId="84" xfId="6" applyNumberFormat="1" applyFont="1" applyFill="1" applyBorder="1" applyAlignment="1" applyProtection="1">
      <alignment horizontal="right" vertical="center" wrapText="1"/>
    </xf>
    <xf numFmtId="0" fontId="22" fillId="0" borderId="32" xfId="0" applyFont="1" applyBorder="1" applyAlignment="1" applyProtection="1">
      <alignment vertical="center" wrapText="1"/>
    </xf>
    <xf numFmtId="164" fontId="24" fillId="0" borderId="67" xfId="6" applyNumberFormat="1" applyFont="1" applyFill="1" applyBorder="1" applyAlignment="1" applyProtection="1">
      <alignment horizontal="right" vertical="center" wrapText="1"/>
    </xf>
    <xf numFmtId="164" fontId="24" fillId="0" borderId="83" xfId="6" applyNumberFormat="1" applyFont="1" applyFill="1" applyBorder="1" applyAlignment="1" applyProtection="1">
      <alignment horizontal="right" vertical="center" wrapText="1"/>
    </xf>
    <xf numFmtId="164" fontId="24" fillId="0" borderId="71" xfId="6" applyNumberFormat="1" applyFont="1" applyFill="1" applyBorder="1" applyAlignment="1" applyProtection="1">
      <alignment horizontal="right" vertical="center" wrapText="1"/>
    </xf>
    <xf numFmtId="164" fontId="24" fillId="0" borderId="85" xfId="6" applyNumberFormat="1" applyFont="1" applyFill="1" applyBorder="1" applyAlignment="1" applyProtection="1">
      <alignment horizontal="right" vertical="center" wrapText="1"/>
    </xf>
    <xf numFmtId="49" fontId="17" fillId="0" borderId="77" xfId="6" applyNumberFormat="1" applyFont="1" applyFill="1" applyBorder="1" applyAlignment="1" applyProtection="1">
      <alignment horizontal="left" vertical="center" wrapText="1" indent="1"/>
    </xf>
    <xf numFmtId="49" fontId="17" fillId="0" borderId="74" xfId="6" applyNumberFormat="1" applyFont="1" applyFill="1" applyBorder="1" applyAlignment="1" applyProtection="1">
      <alignment horizontal="left" vertical="center" wrapText="1" indent="1"/>
    </xf>
    <xf numFmtId="164" fontId="17" fillId="0" borderId="76" xfId="6" applyNumberFormat="1" applyFont="1" applyFill="1" applyBorder="1" applyAlignment="1" applyProtection="1">
      <alignment vertical="center" wrapText="1"/>
    </xf>
    <xf numFmtId="164" fontId="23" fillId="0" borderId="69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84" xfId="6" applyNumberFormat="1" applyFont="1" applyFill="1" applyBorder="1" applyAlignment="1" applyProtection="1">
      <alignment horizontal="right" vertical="center" wrapText="1"/>
      <protection locked="0"/>
    </xf>
    <xf numFmtId="164" fontId="31" fillId="0" borderId="69" xfId="6" applyNumberFormat="1" applyFont="1" applyFill="1" applyBorder="1" applyAlignment="1" applyProtection="1">
      <alignment horizontal="right" vertical="center" wrapText="1"/>
    </xf>
    <xf numFmtId="164" fontId="31" fillId="0" borderId="84" xfId="6" applyNumberFormat="1" applyFont="1" applyFill="1" applyBorder="1" applyAlignment="1" applyProtection="1">
      <alignment horizontal="right" vertical="center" wrapText="1"/>
    </xf>
    <xf numFmtId="164" fontId="25" fillId="0" borderId="90" xfId="6" applyNumberFormat="1" applyFont="1" applyFill="1" applyBorder="1" applyAlignment="1" applyProtection="1">
      <alignment horizontal="right" vertical="center" wrapText="1"/>
    </xf>
    <xf numFmtId="49" fontId="17" fillId="0" borderId="91" xfId="6" applyNumberFormat="1" applyFont="1" applyFill="1" applyBorder="1" applyAlignment="1" applyProtection="1">
      <alignment horizontal="left" vertical="center" wrapText="1" indent="1"/>
    </xf>
    <xf numFmtId="0" fontId="22" fillId="0" borderId="90" xfId="0" applyFont="1" applyBorder="1" applyAlignment="1" applyProtection="1">
      <alignment horizontal="left" wrapText="1" indent="1"/>
    </xf>
    <xf numFmtId="164" fontId="25" fillId="0" borderId="92" xfId="6" applyNumberFormat="1" applyFont="1" applyFill="1" applyBorder="1" applyAlignment="1" applyProtection="1">
      <alignment horizontal="right" vertical="center" wrapText="1"/>
    </xf>
    <xf numFmtId="0" fontId="17" fillId="0" borderId="78" xfId="6" applyFont="1" applyFill="1" applyBorder="1" applyAlignment="1" applyProtection="1">
      <alignment horizontal="left" vertical="center" wrapText="1"/>
    </xf>
    <xf numFmtId="0" fontId="54" fillId="0" borderId="0" xfId="0" applyFont="1"/>
    <xf numFmtId="0" fontId="29" fillId="0" borderId="0" xfId="0" applyFont="1"/>
    <xf numFmtId="0" fontId="31" fillId="0" borderId="0" xfId="0" applyFont="1"/>
    <xf numFmtId="0" fontId="0" fillId="0" borderId="0" xfId="0" applyFont="1"/>
    <xf numFmtId="0" fontId="15" fillId="0" borderId="0" xfId="0" applyFont="1"/>
    <xf numFmtId="3" fontId="54" fillId="0" borderId="0" xfId="0" applyNumberFormat="1" applyFont="1"/>
    <xf numFmtId="3" fontId="29" fillId="0" borderId="0" xfId="0" applyNumberFormat="1" applyFont="1"/>
    <xf numFmtId="0" fontId="31" fillId="0" borderId="1" xfId="0" applyFont="1" applyBorder="1"/>
    <xf numFmtId="0" fontId="25" fillId="0" borderId="1" xfId="0" applyFont="1" applyBorder="1" applyAlignment="1">
      <alignment wrapText="1"/>
    </xf>
    <xf numFmtId="3" fontId="54" fillId="0" borderId="1" xfId="0" applyNumberFormat="1" applyFont="1" applyBorder="1"/>
    <xf numFmtId="3" fontId="29" fillId="0" borderId="1" xfId="0" applyNumberFormat="1" applyFont="1" applyBorder="1"/>
    <xf numFmtId="0" fontId="37" fillId="0" borderId="1" xfId="0" applyFont="1" applyBorder="1"/>
    <xf numFmtId="0" fontId="3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/>
    <xf numFmtId="0" fontId="0" fillId="0" borderId="1" xfId="0" applyFont="1" applyBorder="1"/>
    <xf numFmtId="0" fontId="27" fillId="0" borderId="1" xfId="0" applyFont="1" applyBorder="1"/>
    <xf numFmtId="0" fontId="0" fillId="0" borderId="1" xfId="0" applyFont="1" applyBorder="1" applyAlignment="1">
      <alignment wrapText="1"/>
    </xf>
    <xf numFmtId="0" fontId="54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1" fillId="0" borderId="1" xfId="0" quotePrefix="1" applyFont="1" applyBorder="1"/>
    <xf numFmtId="0" fontId="21" fillId="0" borderId="69" xfId="0" applyFont="1" applyBorder="1" applyAlignment="1" applyProtection="1">
      <alignment horizontal="left" vertical="top" wrapText="1" indent="1"/>
    </xf>
    <xf numFmtId="0" fontId="21" fillId="0" borderId="71" xfId="0" applyFont="1" applyBorder="1" applyAlignment="1" applyProtection="1">
      <alignment horizontal="left" vertical="top" wrapText="1" indent="1"/>
    </xf>
    <xf numFmtId="0" fontId="7" fillId="0" borderId="20" xfId="0" quotePrefix="1" applyFont="1" applyFill="1" applyBorder="1" applyAlignment="1" applyProtection="1">
      <alignment horizontal="centerContinuous" vertical="center"/>
      <protection locked="0"/>
    </xf>
    <xf numFmtId="0" fontId="7" fillId="0" borderId="60" xfId="0" applyFont="1" applyFill="1" applyBorder="1" applyAlignment="1" applyProtection="1">
      <alignment vertical="top" wrapText="1"/>
    </xf>
    <xf numFmtId="0" fontId="7" fillId="0" borderId="8" xfId="6" applyFont="1" applyFill="1" applyBorder="1" applyAlignment="1" applyProtection="1">
      <alignment horizontal="centerContinuous" vertical="center" wrapText="1"/>
    </xf>
    <xf numFmtId="0" fontId="7" fillId="0" borderId="10" xfId="6" applyFont="1" applyFill="1" applyBorder="1" applyAlignment="1" applyProtection="1">
      <alignment horizontal="centerContinuous" vertical="center" wrapText="1"/>
    </xf>
    <xf numFmtId="0" fontId="7" fillId="0" borderId="10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Continuous" vertical="top" wrapText="1"/>
    </xf>
    <xf numFmtId="164" fontId="23" fillId="0" borderId="75" xfId="6" applyNumberFormat="1" applyFont="1" applyFill="1" applyBorder="1" applyAlignment="1" applyProtection="1">
      <alignment horizontal="right" vertical="center" wrapText="1"/>
      <protection locked="0"/>
    </xf>
    <xf numFmtId="49" fontId="17" fillId="0" borderId="21" xfId="6" applyNumberFormat="1" applyFont="1" applyFill="1" applyBorder="1" applyAlignment="1" applyProtection="1">
      <alignment horizontal="left" vertical="center" wrapText="1" indent="1"/>
    </xf>
    <xf numFmtId="0" fontId="22" fillId="0" borderId="21" xfId="0" applyFont="1" applyBorder="1" applyAlignment="1" applyProtection="1">
      <alignment horizontal="left" wrapText="1" indent="1"/>
    </xf>
    <xf numFmtId="164" fontId="36" fillId="0" borderId="81" xfId="6" applyNumberFormat="1" applyFont="1" applyFill="1" applyBorder="1" applyAlignment="1" applyProtection="1">
      <alignment horizontal="right" vertical="center" wrapText="1"/>
    </xf>
    <xf numFmtId="164" fontId="36" fillId="0" borderId="93" xfId="6" applyNumberFormat="1" applyFont="1" applyFill="1" applyBorder="1" applyAlignment="1" applyProtection="1">
      <alignment horizontal="right" vertical="center" wrapText="1"/>
    </xf>
    <xf numFmtId="164" fontId="29" fillId="0" borderId="10" xfId="6" applyNumberFormat="1" applyFont="1" applyFill="1" applyBorder="1" applyAlignment="1" applyProtection="1">
      <alignment horizontal="right" vertical="center" wrapText="1"/>
    </xf>
    <xf numFmtId="164" fontId="29" fillId="0" borderId="12" xfId="6" applyNumberFormat="1" applyFont="1" applyFill="1" applyBorder="1" applyAlignment="1" applyProtection="1">
      <alignment horizontal="right" vertical="center" wrapText="1"/>
    </xf>
    <xf numFmtId="164" fontId="23" fillId="0" borderId="75" xfId="6" applyNumberFormat="1" applyFont="1" applyFill="1" applyBorder="1" applyAlignment="1" applyProtection="1">
      <alignment horizontal="right" vertical="center" wrapText="1"/>
    </xf>
    <xf numFmtId="164" fontId="23" fillId="0" borderId="86" xfId="6" applyNumberFormat="1" applyFont="1" applyFill="1" applyBorder="1" applyAlignment="1" applyProtection="1">
      <alignment horizontal="right" vertical="center" wrapText="1"/>
    </xf>
    <xf numFmtId="164" fontId="25" fillId="0" borderId="19" xfId="6" applyNumberFormat="1" applyFont="1" applyFill="1" applyBorder="1" applyAlignment="1" applyProtection="1">
      <alignment horizontal="right" vertical="center" wrapText="1"/>
    </xf>
    <xf numFmtId="0" fontId="7" fillId="0" borderId="22" xfId="0" quotePrefix="1" applyFont="1" applyFill="1" applyBorder="1" applyAlignment="1" applyProtection="1">
      <alignment vertical="center"/>
    </xf>
    <xf numFmtId="0" fontId="7" fillId="0" borderId="0" xfId="0" quotePrefix="1" applyFont="1" applyFill="1" applyAlignment="1" applyProtection="1">
      <alignment vertical="center"/>
    </xf>
    <xf numFmtId="0" fontId="7" fillId="0" borderId="63" xfId="0" quotePrefix="1" applyFont="1" applyFill="1" applyBorder="1" applyAlignment="1" applyProtection="1">
      <alignment horizontal="center" vertical="center"/>
    </xf>
    <xf numFmtId="0" fontId="7" fillId="0" borderId="94" xfId="0" quotePrefix="1" applyFont="1" applyFill="1" applyBorder="1" applyAlignment="1" applyProtection="1">
      <alignment horizontal="center" vertical="center"/>
    </xf>
    <xf numFmtId="0" fontId="55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Protection="1">
      <protection locked="0"/>
    </xf>
    <xf numFmtId="0" fontId="0" fillId="0" borderId="0" xfId="0" applyFill="1" applyProtection="1"/>
    <xf numFmtId="0" fontId="36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Protection="1"/>
    <xf numFmtId="0" fontId="2" fillId="0" borderId="0" xfId="0" applyFont="1" applyFill="1"/>
    <xf numFmtId="0" fontId="7" fillId="0" borderId="96" xfId="0" applyFont="1" applyFill="1" applyBorder="1" applyAlignment="1" applyProtection="1">
      <alignment horizontal="center" vertical="center" wrapText="1"/>
    </xf>
    <xf numFmtId="0" fontId="7" fillId="0" borderId="97" xfId="0" applyFont="1" applyFill="1" applyBorder="1" applyAlignment="1" applyProtection="1">
      <alignment horizontal="center" vertical="center" wrapText="1"/>
    </xf>
    <xf numFmtId="0" fontId="7" fillId="0" borderId="98" xfId="0" applyFont="1" applyFill="1" applyBorder="1" applyAlignment="1" applyProtection="1">
      <alignment horizontal="center" vertical="center" wrapText="1"/>
    </xf>
    <xf numFmtId="0" fontId="18" fillId="0" borderId="99" xfId="0" applyFont="1" applyFill="1" applyBorder="1" applyAlignment="1" applyProtection="1">
      <alignment horizontal="center" vertical="center"/>
    </xf>
    <xf numFmtId="0" fontId="18" fillId="0" borderId="100" xfId="0" applyFont="1" applyFill="1" applyBorder="1" applyAlignment="1" applyProtection="1">
      <alignment vertical="center" wrapText="1"/>
    </xf>
    <xf numFmtId="164" fontId="18" fillId="0" borderId="100" xfId="0" applyNumberFormat="1" applyFont="1" applyFill="1" applyBorder="1" applyAlignment="1" applyProtection="1">
      <alignment vertical="center"/>
      <protection locked="0"/>
    </xf>
    <xf numFmtId="164" fontId="17" fillId="0" borderId="101" xfId="0" applyNumberFormat="1" applyFont="1" applyFill="1" applyBorder="1" applyAlignment="1" applyProtection="1">
      <alignment vertical="center"/>
    </xf>
    <xf numFmtId="0" fontId="18" fillId="0" borderId="102" xfId="0" applyFont="1" applyFill="1" applyBorder="1" applyAlignment="1" applyProtection="1">
      <alignment horizontal="center" vertical="center"/>
    </xf>
    <xf numFmtId="0" fontId="18" fillId="0" borderId="103" xfId="0" applyFont="1" applyFill="1" applyBorder="1" applyAlignment="1" applyProtection="1">
      <alignment vertical="center" wrapText="1"/>
    </xf>
    <xf numFmtId="164" fontId="18" fillId="0" borderId="103" xfId="0" applyNumberFormat="1" applyFont="1" applyFill="1" applyBorder="1" applyAlignment="1" applyProtection="1">
      <alignment vertical="center"/>
      <protection locked="0"/>
    </xf>
    <xf numFmtId="164" fontId="17" fillId="0" borderId="104" xfId="0" applyNumberFormat="1" applyFont="1" applyFill="1" applyBorder="1" applyAlignment="1" applyProtection="1">
      <alignment vertical="center"/>
    </xf>
    <xf numFmtId="0" fontId="18" fillId="0" borderId="105" xfId="0" applyFont="1" applyFill="1" applyBorder="1" applyAlignment="1" applyProtection="1">
      <alignment horizontal="center" vertical="center"/>
    </xf>
    <xf numFmtId="0" fontId="18" fillId="0" borderId="106" xfId="0" applyFont="1" applyFill="1" applyBorder="1" applyAlignment="1" applyProtection="1">
      <alignment vertical="center" wrapText="1"/>
    </xf>
    <xf numFmtId="164" fontId="18" fillId="0" borderId="106" xfId="0" applyNumberFormat="1" applyFont="1" applyFill="1" applyBorder="1" applyAlignment="1" applyProtection="1">
      <alignment vertical="center"/>
      <protection locked="0"/>
    </xf>
    <xf numFmtId="164" fontId="17" fillId="0" borderId="107" xfId="0" applyNumberFormat="1" applyFont="1" applyFill="1" applyBorder="1" applyAlignment="1" applyProtection="1">
      <alignment vertical="center"/>
    </xf>
    <xf numFmtId="0" fontId="17" fillId="0" borderId="96" xfId="0" applyFont="1" applyFill="1" applyBorder="1" applyAlignment="1" applyProtection="1">
      <alignment horizontal="center" vertical="center"/>
    </xf>
    <xf numFmtId="0" fontId="7" fillId="0" borderId="97" xfId="0" applyFont="1" applyFill="1" applyBorder="1" applyAlignment="1" applyProtection="1">
      <alignment vertical="center" wrapText="1"/>
    </xf>
    <xf numFmtId="164" fontId="17" fillId="0" borderId="97" xfId="0" applyNumberFormat="1" applyFont="1" applyFill="1" applyBorder="1" applyAlignment="1" applyProtection="1">
      <alignment vertical="center"/>
    </xf>
    <xf numFmtId="0" fontId="0" fillId="0" borderId="0" xfId="0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0" fontId="23" fillId="0" borderId="5" xfId="7" applyFont="1" applyFill="1" applyBorder="1" applyAlignment="1" applyProtection="1">
      <alignment horizontal="left" vertical="center" wrapText="1"/>
    </xf>
    <xf numFmtId="0" fontId="1" fillId="0" borderId="0" xfId="7" applyFont="1" applyFill="1" applyAlignment="1" applyProtection="1">
      <alignment vertical="center"/>
      <protection locked="0"/>
    </xf>
    <xf numFmtId="0" fontId="24" fillId="0" borderId="5" xfId="7" applyFont="1" applyFill="1" applyBorder="1" applyAlignment="1" applyProtection="1">
      <alignment horizontal="left" vertical="center" wrapText="1"/>
    </xf>
    <xf numFmtId="0" fontId="27" fillId="0" borderId="0" xfId="7" applyFont="1" applyFill="1" applyAlignment="1" applyProtection="1">
      <alignment vertical="center"/>
      <protection locked="0"/>
    </xf>
    <xf numFmtId="0" fontId="49" fillId="0" borderId="29" xfId="8" applyFont="1" applyFill="1" applyBorder="1"/>
    <xf numFmtId="0" fontId="49" fillId="0" borderId="3" xfId="8" applyFont="1" applyFill="1" applyBorder="1"/>
    <xf numFmtId="0" fontId="49" fillId="0" borderId="1" xfId="8" applyFont="1" applyFill="1" applyBorder="1"/>
    <xf numFmtId="0" fontId="49" fillId="0" borderId="1" xfId="8" applyFont="1" applyFill="1" applyBorder="1" applyAlignment="1"/>
    <xf numFmtId="0" fontId="49" fillId="0" borderId="1" xfId="8" applyFont="1" applyFill="1" applyBorder="1" applyAlignment="1">
      <alignment horizontal="left"/>
    </xf>
    <xf numFmtId="3" fontId="42" fillId="0" borderId="1" xfId="8" applyNumberFormat="1" applyFont="1" applyFill="1" applyBorder="1" applyAlignment="1"/>
    <xf numFmtId="3" fontId="51" fillId="0" borderId="1" xfId="0" applyNumberFormat="1" applyFont="1" applyFill="1" applyBorder="1" applyAlignment="1">
      <alignment horizontal="center"/>
    </xf>
    <xf numFmtId="3" fontId="51" fillId="0" borderId="1" xfId="0" applyNumberFormat="1" applyFont="1" applyFill="1" applyBorder="1"/>
    <xf numFmtId="0" fontId="56" fillId="0" borderId="1" xfId="0" quotePrefix="1" applyFont="1" applyBorder="1"/>
    <xf numFmtId="3" fontId="57" fillId="0" borderId="1" xfId="0" applyNumberFormat="1" applyFont="1" applyBorder="1"/>
    <xf numFmtId="3" fontId="49" fillId="0" borderId="0" xfId="0" applyNumberFormat="1" applyFont="1" applyFill="1" applyBorder="1"/>
    <xf numFmtId="3" fontId="51" fillId="0" borderId="0" xfId="0" applyNumberFormat="1" applyFont="1" applyFill="1" applyBorder="1"/>
    <xf numFmtId="3" fontId="49" fillId="0" borderId="0" xfId="0" applyNumberFormat="1" applyFont="1" applyFill="1" applyBorder="1" applyAlignment="1"/>
    <xf numFmtId="3" fontId="49" fillId="0" borderId="0" xfId="0" applyNumberFormat="1" applyFont="1" applyFill="1"/>
    <xf numFmtId="3" fontId="50" fillId="0" borderId="1" xfId="0" applyNumberFormat="1" applyFont="1" applyFill="1" applyBorder="1" applyAlignment="1">
      <alignment horizontal="center"/>
    </xf>
    <xf numFmtId="3" fontId="49" fillId="0" borderId="1" xfId="0" applyNumberFormat="1" applyFont="1" applyFill="1" applyBorder="1" applyAlignment="1">
      <alignment horizontal="right"/>
    </xf>
    <xf numFmtId="3" fontId="50" fillId="0" borderId="1" xfId="0" quotePrefix="1" applyNumberFormat="1" applyFont="1" applyFill="1" applyBorder="1"/>
    <xf numFmtId="3" fontId="50" fillId="0" borderId="1" xfId="0" applyNumberFormat="1" applyFont="1" applyFill="1" applyBorder="1" applyAlignment="1">
      <alignment horizontal="right"/>
    </xf>
    <xf numFmtId="3" fontId="50" fillId="0" borderId="1" xfId="0" applyNumberFormat="1" applyFont="1" applyFill="1" applyBorder="1"/>
    <xf numFmtId="3" fontId="50" fillId="0" borderId="0" xfId="0" applyNumberFormat="1" applyFont="1" applyFill="1"/>
    <xf numFmtId="3" fontId="51" fillId="0" borderId="0" xfId="0" applyNumberFormat="1" applyFont="1" applyFill="1"/>
    <xf numFmtId="3" fontId="51" fillId="0" borderId="1" xfId="0" applyNumberFormat="1" applyFont="1" applyFill="1" applyBorder="1" applyAlignment="1">
      <alignment horizontal="left"/>
    </xf>
    <xf numFmtId="3" fontId="49" fillId="0" borderId="1" xfId="0" applyNumberFormat="1" applyFont="1" applyFill="1" applyBorder="1" applyAlignment="1">
      <alignment horizontal="center"/>
    </xf>
    <xf numFmtId="0" fontId="10" fillId="0" borderId="0" xfId="0" applyFont="1"/>
    <xf numFmtId="49" fontId="17" fillId="0" borderId="58" xfId="7" applyNumberFormat="1" applyFont="1" applyFill="1" applyBorder="1" applyAlignment="1" applyProtection="1">
      <alignment horizontal="center" vertical="center"/>
    </xf>
    <xf numFmtId="0" fontId="40" fillId="0" borderId="55" xfId="7" applyFont="1" applyFill="1" applyBorder="1" applyAlignment="1" applyProtection="1">
      <alignment horizontal="center" vertical="center"/>
    </xf>
    <xf numFmtId="0" fontId="30" fillId="0" borderId="0" xfId="0" applyFont="1" applyFill="1" applyAlignment="1" applyProtection="1">
      <alignment horizontal="center" vertical="center"/>
    </xf>
    <xf numFmtId="3" fontId="58" fillId="0" borderId="1" xfId="0" applyNumberFormat="1" applyFont="1" applyBorder="1"/>
    <xf numFmtId="164" fontId="23" fillId="0" borderId="78" xfId="6" applyNumberFormat="1" applyFont="1" applyFill="1" applyBorder="1" applyAlignment="1" applyProtection="1">
      <alignment horizontal="right" vertical="center" wrapText="1"/>
      <protection locked="0"/>
    </xf>
    <xf numFmtId="164" fontId="17" fillId="0" borderId="12" xfId="6" applyNumberFormat="1" applyFont="1" applyFill="1" applyBorder="1" applyAlignment="1" applyProtection="1">
      <alignment vertical="center" wrapText="1"/>
    </xf>
    <xf numFmtId="164" fontId="25" fillId="0" borderId="108" xfId="6" applyNumberFormat="1" applyFont="1" applyFill="1" applyBorder="1" applyAlignment="1" applyProtection="1">
      <alignment horizontal="right" vertical="center" wrapText="1"/>
    </xf>
    <xf numFmtId="164" fontId="25" fillId="0" borderId="109" xfId="6" applyNumberFormat="1" applyFont="1" applyFill="1" applyBorder="1" applyAlignment="1" applyProtection="1">
      <alignment horizontal="right" vertical="center" wrapText="1"/>
    </xf>
    <xf numFmtId="164" fontId="25" fillId="0" borderId="38" xfId="6" applyNumberFormat="1" applyFont="1" applyFill="1" applyBorder="1" applyAlignment="1" applyProtection="1">
      <alignment horizontal="right" vertical="center" wrapText="1"/>
    </xf>
    <xf numFmtId="164" fontId="25" fillId="0" borderId="110" xfId="6" applyNumberFormat="1" applyFont="1" applyFill="1" applyBorder="1" applyAlignment="1" applyProtection="1">
      <alignment horizontal="right" vertical="center" wrapText="1"/>
    </xf>
    <xf numFmtId="164" fontId="24" fillId="0" borderId="111" xfId="6" applyNumberFormat="1" applyFont="1" applyFill="1" applyBorder="1" applyAlignment="1" applyProtection="1">
      <alignment horizontal="right" vertical="center" wrapText="1"/>
      <protection locked="0"/>
    </xf>
    <xf numFmtId="164" fontId="24" fillId="0" borderId="112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112" xfId="6" applyNumberFormat="1" applyFont="1" applyFill="1" applyBorder="1" applyAlignment="1" applyProtection="1">
      <alignment horizontal="right" vertical="center" wrapText="1"/>
    </xf>
    <xf numFmtId="164" fontId="25" fillId="0" borderId="112" xfId="6" applyNumberFormat="1" applyFont="1" applyFill="1" applyBorder="1" applyAlignment="1" applyProtection="1">
      <alignment horizontal="right" vertical="center" wrapText="1"/>
    </xf>
    <xf numFmtId="164" fontId="31" fillId="0" borderId="112" xfId="6" applyNumberFormat="1" applyFont="1" applyFill="1" applyBorder="1" applyAlignment="1" applyProtection="1">
      <alignment horizontal="right" vertical="center" wrapText="1"/>
    </xf>
    <xf numFmtId="164" fontId="25" fillId="0" borderId="113" xfId="6" applyNumberFormat="1" applyFont="1" applyFill="1" applyBorder="1" applyAlignment="1" applyProtection="1">
      <alignment horizontal="right" vertical="center" wrapText="1"/>
    </xf>
    <xf numFmtId="164" fontId="25" fillId="0" borderId="114" xfId="6" applyNumberFormat="1" applyFont="1" applyFill="1" applyBorder="1" applyAlignment="1" applyProtection="1">
      <alignment horizontal="right" vertical="center" wrapText="1"/>
    </xf>
    <xf numFmtId="164" fontId="18" fillId="0" borderId="78" xfId="6" applyNumberFormat="1" applyFont="1" applyFill="1" applyBorder="1" applyAlignment="1" applyProtection="1">
      <alignment horizontal="right" vertical="center" wrapText="1"/>
      <protection locked="0"/>
    </xf>
    <xf numFmtId="164" fontId="24" fillId="0" borderId="115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115" xfId="6" applyNumberFormat="1" applyFont="1" applyFill="1" applyBorder="1" applyAlignment="1" applyProtection="1">
      <alignment horizontal="right" vertical="center" wrapText="1"/>
    </xf>
    <xf numFmtId="164" fontId="25" fillId="0" borderId="115" xfId="6" applyNumberFormat="1" applyFont="1" applyFill="1" applyBorder="1" applyAlignment="1" applyProtection="1">
      <alignment horizontal="right" vertical="center" wrapText="1"/>
    </xf>
    <xf numFmtId="164" fontId="31" fillId="0" borderId="115" xfId="6" applyNumberFormat="1" applyFont="1" applyFill="1" applyBorder="1" applyAlignment="1" applyProtection="1">
      <alignment horizontal="right" vertical="center" wrapText="1"/>
    </xf>
    <xf numFmtId="164" fontId="25" fillId="0" borderId="116" xfId="6" applyNumberFormat="1" applyFont="1" applyFill="1" applyBorder="1" applyAlignment="1" applyProtection="1">
      <alignment horizontal="right" vertical="center" wrapText="1"/>
    </xf>
    <xf numFmtId="164" fontId="23" fillId="0" borderId="117" xfId="6" applyNumberFormat="1" applyFont="1" applyFill="1" applyBorder="1" applyAlignment="1" applyProtection="1">
      <alignment horizontal="right" vertical="center" wrapText="1"/>
      <protection locked="0"/>
    </xf>
    <xf numFmtId="0" fontId="53" fillId="0" borderId="0" xfId="0" applyFont="1" applyAlignment="1">
      <alignment horizontal="center"/>
    </xf>
    <xf numFmtId="3" fontId="10" fillId="0" borderId="0" xfId="0" applyNumberFormat="1" applyFont="1"/>
    <xf numFmtId="0" fontId="19" fillId="0" borderId="0" xfId="0" applyFont="1"/>
    <xf numFmtId="164" fontId="24" fillId="0" borderId="78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112" xfId="6" applyNumberFormat="1" applyFont="1" applyFill="1" applyBorder="1" applyAlignment="1" applyProtection="1">
      <alignment horizontal="right" vertical="center" wrapText="1"/>
      <protection locked="0"/>
    </xf>
    <xf numFmtId="0" fontId="0" fillId="0" borderId="50" xfId="0" applyFill="1" applyBorder="1"/>
    <xf numFmtId="164" fontId="25" fillId="0" borderId="118" xfId="6" applyNumberFormat="1" applyFont="1" applyFill="1" applyBorder="1" applyAlignment="1" applyProtection="1">
      <alignment horizontal="right" vertical="center" wrapText="1"/>
    </xf>
    <xf numFmtId="164" fontId="17" fillId="0" borderId="82" xfId="6" applyNumberFormat="1" applyFont="1" applyFill="1" applyBorder="1" applyAlignment="1" applyProtection="1">
      <alignment vertical="center" wrapText="1"/>
    </xf>
    <xf numFmtId="164" fontId="23" fillId="0" borderId="86" xfId="6" applyNumberFormat="1" applyFont="1" applyFill="1" applyBorder="1" applyAlignment="1" applyProtection="1">
      <alignment horizontal="right" vertical="center" wrapText="1"/>
      <protection locked="0"/>
    </xf>
    <xf numFmtId="0" fontId="31" fillId="0" borderId="1" xfId="0" applyFont="1" applyBorder="1" applyAlignment="1">
      <alignment wrapText="1"/>
    </xf>
    <xf numFmtId="164" fontId="24" fillId="0" borderId="69" xfId="6" applyNumberFormat="1" applyFont="1" applyFill="1" applyBorder="1" applyAlignment="1" applyProtection="1">
      <alignment horizontal="right" vertical="center" wrapText="1"/>
    </xf>
    <xf numFmtId="164" fontId="24" fillId="0" borderId="84" xfId="6" applyNumberFormat="1" applyFont="1" applyFill="1" applyBorder="1" applyAlignment="1" applyProtection="1">
      <alignment horizontal="right" vertical="center" wrapText="1"/>
    </xf>
    <xf numFmtId="164" fontId="23" fillId="0" borderId="119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112" xfId="6" applyNumberFormat="1" applyFont="1" applyFill="1" applyBorder="1" applyAlignment="1" applyProtection="1">
      <alignment horizontal="right" vertical="center" wrapText="1"/>
    </xf>
    <xf numFmtId="164" fontId="18" fillId="0" borderId="120" xfId="6" applyNumberFormat="1" applyFont="1" applyFill="1" applyBorder="1" applyAlignment="1" applyProtection="1">
      <alignment horizontal="right" vertical="center" wrapText="1"/>
      <protection locked="0"/>
    </xf>
    <xf numFmtId="164" fontId="17" fillId="0" borderId="111" xfId="6" applyNumberFormat="1" applyFont="1" applyFill="1" applyBorder="1" applyAlignment="1" applyProtection="1">
      <alignment horizontal="right" vertical="center" wrapText="1"/>
    </xf>
    <xf numFmtId="164" fontId="23" fillId="0" borderId="120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78" xfId="6" applyNumberFormat="1" applyFont="1" applyFill="1" applyBorder="1" applyAlignment="1" applyProtection="1">
      <alignment horizontal="right" vertical="center" wrapText="1"/>
    </xf>
    <xf numFmtId="164" fontId="23" fillId="0" borderId="111" xfId="6" applyNumberFormat="1" applyFont="1" applyFill="1" applyBorder="1" applyAlignment="1" applyProtection="1">
      <alignment horizontal="right" vertical="center" wrapText="1"/>
    </xf>
    <xf numFmtId="164" fontId="28" fillId="0" borderId="120" xfId="6" applyNumberFormat="1" applyFont="1" applyFill="1" applyBorder="1" applyAlignment="1" applyProtection="1">
      <alignment horizontal="right" vertical="center" wrapText="1"/>
      <protection locked="0"/>
    </xf>
    <xf numFmtId="0" fontId="24" fillId="0" borderId="1" xfId="0" applyFont="1" applyBorder="1"/>
    <xf numFmtId="168" fontId="18" fillId="0" borderId="19" xfId="7" applyNumberFormat="1" applyFont="1" applyFill="1" applyBorder="1" applyAlignment="1" applyProtection="1">
      <alignment horizontal="center" vertical="center"/>
    </xf>
    <xf numFmtId="0" fontId="36" fillId="0" borderId="0" xfId="0" applyFont="1" applyFill="1" applyAlignment="1" applyProtection="1">
      <alignment vertical="top"/>
      <protection locked="0"/>
    </xf>
    <xf numFmtId="49" fontId="18" fillId="0" borderId="79" xfId="6" applyNumberFormat="1" applyFont="1" applyFill="1" applyBorder="1" applyAlignment="1" applyProtection="1">
      <alignment horizontal="left" vertical="center" wrapText="1" indent="1"/>
    </xf>
    <xf numFmtId="0" fontId="21" fillId="0" borderId="80" xfId="0" applyFont="1" applyBorder="1" applyAlignment="1" applyProtection="1">
      <alignment horizontal="left" wrapText="1" indent="1"/>
    </xf>
    <xf numFmtId="164" fontId="18" fillId="0" borderId="80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88" xfId="6" applyNumberFormat="1" applyFont="1" applyFill="1" applyBorder="1" applyAlignment="1" applyProtection="1">
      <alignment horizontal="right" vertical="center" wrapText="1"/>
      <protection locked="0"/>
    </xf>
    <xf numFmtId="49" fontId="18" fillId="0" borderId="122" xfId="6" applyNumberFormat="1" applyFont="1" applyFill="1" applyBorder="1" applyAlignment="1" applyProtection="1">
      <alignment horizontal="left" vertical="center" wrapText="1" indent="1"/>
    </xf>
    <xf numFmtId="0" fontId="21" fillId="0" borderId="123" xfId="0" applyFont="1" applyBorder="1" applyAlignment="1" applyProtection="1">
      <alignment horizontal="left" wrapText="1" indent="1"/>
    </xf>
    <xf numFmtId="164" fontId="18" fillId="0" borderId="123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115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29" xfId="6" applyNumberFormat="1" applyFont="1" applyFill="1" applyBorder="1" applyAlignment="1" applyProtection="1">
      <alignment horizontal="right" vertical="center" wrapText="1"/>
      <protection locked="0"/>
    </xf>
    <xf numFmtId="164" fontId="25" fillId="0" borderId="61" xfId="6" applyNumberFormat="1" applyFont="1" applyFill="1" applyBorder="1" applyAlignment="1" applyProtection="1">
      <alignment horizontal="right" vertical="center" wrapText="1"/>
    </xf>
    <xf numFmtId="164" fontId="22" fillId="0" borderId="14" xfId="0" applyNumberFormat="1" applyFont="1" applyBorder="1" applyAlignment="1" applyProtection="1">
      <alignment horizontal="right" vertical="center" wrapText="1"/>
    </xf>
    <xf numFmtId="0" fontId="21" fillId="0" borderId="2" xfId="0" applyFont="1" applyBorder="1" applyAlignment="1" applyProtection="1">
      <alignment horizontal="left" vertical="center" wrapText="1"/>
    </xf>
    <xf numFmtId="49" fontId="22" fillId="0" borderId="7" xfId="0" applyNumberFormat="1" applyFont="1" applyBorder="1" applyAlignment="1" applyProtection="1">
      <alignment horizontal="left" vertical="center" wrapText="1"/>
    </xf>
    <xf numFmtId="164" fontId="17" fillId="0" borderId="2" xfId="6" applyNumberFormat="1" applyFont="1" applyFill="1" applyBorder="1" applyAlignment="1" applyProtection="1">
      <alignment horizontal="right" vertical="center" wrapText="1"/>
    </xf>
    <xf numFmtId="164" fontId="17" fillId="0" borderId="24" xfId="6" applyNumberFormat="1" applyFont="1" applyFill="1" applyBorder="1" applyAlignment="1" applyProtection="1">
      <alignment horizontal="right" vertical="center" wrapText="1"/>
    </xf>
    <xf numFmtId="49" fontId="22" fillId="0" borderId="5" xfId="0" applyNumberFormat="1" applyFont="1" applyBorder="1" applyAlignment="1" applyProtection="1">
      <alignment horizontal="left" vertical="center" wrapText="1"/>
    </xf>
    <xf numFmtId="49" fontId="21" fillId="0" borderId="60" xfId="0" applyNumberFormat="1" applyFont="1" applyBorder="1" applyAlignment="1" applyProtection="1">
      <alignment horizontal="left" vertical="center" wrapText="1"/>
    </xf>
    <xf numFmtId="0" fontId="21" fillId="0" borderId="19" xfId="0" applyFont="1" applyBorder="1" applyAlignment="1" applyProtection="1">
      <alignment horizontal="left" vertical="center" wrapText="1"/>
    </xf>
    <xf numFmtId="164" fontId="18" fillId="0" borderId="19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20" xfId="6" applyNumberFormat="1" applyFont="1" applyFill="1" applyBorder="1" applyAlignment="1" applyProtection="1">
      <alignment horizontal="right" vertical="center" wrapText="1"/>
      <protection locked="0"/>
    </xf>
    <xf numFmtId="49" fontId="23" fillId="0" borderId="66" xfId="6" applyNumberFormat="1" applyFont="1" applyFill="1" applyBorder="1" applyAlignment="1" applyProtection="1">
      <alignment horizontal="left" vertical="center" wrapText="1" indent="1"/>
    </xf>
    <xf numFmtId="0" fontId="22" fillId="0" borderId="67" xfId="0" applyFont="1" applyFill="1" applyBorder="1" applyAlignment="1" applyProtection="1">
      <alignment horizontal="left" vertical="center" wrapText="1" indent="1"/>
    </xf>
    <xf numFmtId="164" fontId="23" fillId="0" borderId="67" xfId="6" applyNumberFormat="1" applyFont="1" applyFill="1" applyBorder="1" applyAlignment="1" applyProtection="1">
      <alignment horizontal="right" vertical="center" wrapText="1"/>
      <protection locked="0"/>
    </xf>
    <xf numFmtId="164" fontId="24" fillId="0" borderId="128" xfId="6" applyNumberFormat="1" applyFont="1" applyFill="1" applyBorder="1" applyAlignment="1" applyProtection="1">
      <alignment horizontal="right" vertical="center" wrapText="1"/>
      <protection locked="0"/>
    </xf>
    <xf numFmtId="49" fontId="22" fillId="0" borderId="16" xfId="0" applyNumberFormat="1" applyFont="1" applyBorder="1" applyAlignment="1" applyProtection="1">
      <alignment horizontal="left" vertical="center" wrapText="1"/>
    </xf>
    <xf numFmtId="0" fontId="22" fillId="0" borderId="10" xfId="0" applyFont="1" applyBorder="1" applyAlignment="1" applyProtection="1">
      <alignment horizontal="left" vertical="center" wrapText="1"/>
    </xf>
    <xf numFmtId="164" fontId="17" fillId="0" borderId="10" xfId="6" applyNumberFormat="1" applyFont="1" applyFill="1" applyBorder="1" applyAlignment="1" applyProtection="1">
      <alignment horizontal="right" vertical="center" wrapText="1"/>
      <protection locked="0"/>
    </xf>
    <xf numFmtId="164" fontId="17" fillId="0" borderId="12" xfId="6" applyNumberFormat="1" applyFont="1" applyFill="1" applyBorder="1" applyAlignment="1" applyProtection="1">
      <alignment horizontal="right" vertical="center" wrapText="1"/>
      <protection locked="0"/>
    </xf>
    <xf numFmtId="0" fontId="59" fillId="0" borderId="0" xfId="0" applyFont="1"/>
    <xf numFmtId="49" fontId="7" fillId="0" borderId="56" xfId="0" applyNumberFormat="1" applyFont="1" applyFill="1" applyBorder="1" applyAlignment="1" applyProtection="1">
      <alignment horizontal="centerContinuous" vertical="center"/>
    </xf>
    <xf numFmtId="0" fontId="25" fillId="0" borderId="52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164" fontId="27" fillId="0" borderId="12" xfId="6" applyNumberFormat="1" applyFont="1" applyFill="1" applyBorder="1" applyAlignment="1" applyProtection="1">
      <alignment horizontal="right" vertical="center" wrapText="1"/>
    </xf>
    <xf numFmtId="164" fontId="4" fillId="0" borderId="93" xfId="6" applyNumberFormat="1" applyFont="1" applyFill="1" applyBorder="1" applyAlignment="1" applyProtection="1">
      <alignment horizontal="right" vertical="center" wrapText="1"/>
    </xf>
    <xf numFmtId="3" fontId="27" fillId="0" borderId="1" xfId="0" applyNumberFormat="1" applyFont="1" applyBorder="1"/>
    <xf numFmtId="164" fontId="27" fillId="0" borderId="10" xfId="6" applyNumberFormat="1" applyFont="1" applyFill="1" applyBorder="1" applyAlignment="1" applyProtection="1">
      <alignment horizontal="right" vertical="center" wrapText="1"/>
    </xf>
    <xf numFmtId="164" fontId="4" fillId="0" borderId="81" xfId="6" applyNumberFormat="1" applyFont="1" applyFill="1" applyBorder="1" applyAlignment="1" applyProtection="1">
      <alignment horizontal="right" vertical="center" wrapText="1"/>
    </xf>
    <xf numFmtId="0" fontId="21" fillId="0" borderId="115" xfId="0" applyFont="1" applyBorder="1" applyAlignment="1" applyProtection="1">
      <alignment horizontal="left" wrapText="1" indent="1"/>
    </xf>
    <xf numFmtId="49" fontId="24" fillId="0" borderId="68" xfId="6" applyNumberFormat="1" applyFont="1" applyFill="1" applyBorder="1" applyAlignment="1" applyProtection="1">
      <alignment horizontal="left" vertical="center" wrapText="1" indent="1"/>
    </xf>
    <xf numFmtId="0" fontId="21" fillId="0" borderId="69" xfId="0" applyFont="1" applyBorder="1" applyAlignment="1" applyProtection="1">
      <alignment horizontal="left" vertical="center" wrapText="1" indent="1"/>
    </xf>
    <xf numFmtId="0" fontId="0" fillId="0" borderId="0" xfId="0" applyFont="1" applyFill="1" applyAlignment="1">
      <alignment vertical="center" wrapText="1"/>
    </xf>
    <xf numFmtId="0" fontId="58" fillId="0" borderId="0" xfId="0" applyFont="1"/>
    <xf numFmtId="3" fontId="0" fillId="0" borderId="1" xfId="0" applyNumberFormat="1" applyFont="1" applyBorder="1"/>
    <xf numFmtId="0" fontId="10" fillId="0" borderId="10" xfId="0" applyFont="1" applyFill="1" applyBorder="1" applyAlignment="1">
      <alignment vertical="center"/>
    </xf>
    <xf numFmtId="164" fontId="19" fillId="0" borderId="10" xfId="0" applyNumberFormat="1" applyFont="1" applyFill="1" applyBorder="1" applyAlignment="1">
      <alignment vertical="center" wrapText="1"/>
    </xf>
    <xf numFmtId="164" fontId="19" fillId="0" borderId="12" xfId="0" applyNumberFormat="1" applyFont="1" applyFill="1" applyBorder="1" applyAlignment="1">
      <alignment vertical="center" wrapText="1"/>
    </xf>
    <xf numFmtId="0" fontId="25" fillId="0" borderId="10" xfId="0" applyFont="1" applyFill="1" applyBorder="1" applyAlignment="1">
      <alignment horizontal="center" vertical="center"/>
    </xf>
    <xf numFmtId="3" fontId="50" fillId="0" borderId="29" xfId="0" quotePrefix="1" applyNumberFormat="1" applyFont="1" applyFill="1" applyBorder="1" applyAlignment="1"/>
    <xf numFmtId="3" fontId="50" fillId="0" borderId="3" xfId="0" quotePrefix="1" applyNumberFormat="1" applyFont="1" applyFill="1" applyBorder="1" applyAlignment="1"/>
    <xf numFmtId="164" fontId="24" fillId="0" borderId="34" xfId="0" applyNumberFormat="1" applyFont="1" applyFill="1" applyBorder="1" applyAlignment="1" applyProtection="1">
      <alignment vertical="center" wrapText="1"/>
    </xf>
    <xf numFmtId="164" fontId="0" fillId="0" borderId="0" xfId="0" applyNumberFormat="1" applyFont="1" applyFill="1" applyAlignment="1">
      <alignment vertical="center" wrapText="1"/>
    </xf>
    <xf numFmtId="49" fontId="10" fillId="0" borderId="0" xfId="0" applyNumberFormat="1" applyFont="1"/>
    <xf numFmtId="49" fontId="54" fillId="0" borderId="0" xfId="0" applyNumberFormat="1" applyFont="1"/>
    <xf numFmtId="49" fontId="29" fillId="0" borderId="0" xfId="0" applyNumberFormat="1" applyFont="1" applyAlignment="1">
      <alignment horizontal="center"/>
    </xf>
    <xf numFmtId="49" fontId="54" fillId="0" borderId="130" xfId="0" applyNumberFormat="1" applyFont="1" applyBorder="1" applyAlignment="1">
      <alignment horizontal="center"/>
    </xf>
    <xf numFmtId="49" fontId="54" fillId="0" borderId="131" xfId="0" applyNumberFormat="1" applyFont="1" applyBorder="1" applyAlignment="1">
      <alignment horizontal="center"/>
    </xf>
    <xf numFmtId="0" fontId="57" fillId="0" borderId="0" xfId="0" applyFont="1"/>
    <xf numFmtId="0" fontId="54" fillId="0" borderId="132" xfId="0" applyFont="1" applyBorder="1"/>
    <xf numFmtId="0" fontId="54" fillId="0" borderId="133" xfId="0" applyFont="1" applyBorder="1"/>
    <xf numFmtId="0" fontId="29" fillId="0" borderId="133" xfId="0" applyFont="1" applyBorder="1"/>
    <xf numFmtId="0" fontId="54" fillId="0" borderId="133" xfId="0" applyFont="1" applyBorder="1" applyAlignment="1">
      <alignment wrapText="1"/>
    </xf>
    <xf numFmtId="3" fontId="31" fillId="0" borderId="130" xfId="0" applyNumberFormat="1" applyFont="1" applyBorder="1"/>
    <xf numFmtId="3" fontId="31" fillId="0" borderId="134" xfId="0" applyNumberFormat="1" applyFont="1" applyBorder="1"/>
    <xf numFmtId="3" fontId="31" fillId="0" borderId="135" xfId="0" applyNumberFormat="1" applyFont="1" applyBorder="1"/>
    <xf numFmtId="3" fontId="31" fillId="0" borderId="131" xfId="0" applyNumberFormat="1" applyFont="1" applyBorder="1"/>
    <xf numFmtId="3" fontId="31" fillId="0" borderId="136" xfId="0" applyNumberFormat="1" applyFont="1" applyBorder="1"/>
    <xf numFmtId="3" fontId="31" fillId="0" borderId="137" xfId="0" applyNumberFormat="1" applyFont="1" applyBorder="1"/>
    <xf numFmtId="3" fontId="25" fillId="0" borderId="131" xfId="0" applyNumberFormat="1" applyFont="1" applyBorder="1"/>
    <xf numFmtId="3" fontId="25" fillId="0" borderId="136" xfId="0" applyNumberFormat="1" applyFont="1" applyBorder="1"/>
    <xf numFmtId="3" fontId="24" fillId="0" borderId="136" xfId="0" applyNumberFormat="1" applyFont="1" applyBorder="1"/>
    <xf numFmtId="0" fontId="0" fillId="0" borderId="95" xfId="0" applyFill="1" applyBorder="1" applyAlignment="1">
      <alignment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95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37" fillId="0" borderId="0" xfId="0" applyFont="1" applyFill="1" applyAlignment="1">
      <alignment vertical="center" wrapText="1"/>
    </xf>
    <xf numFmtId="164" fontId="56" fillId="0" borderId="69" xfId="6" applyNumberFormat="1" applyFont="1" applyFill="1" applyBorder="1" applyAlignment="1" applyProtection="1">
      <alignment horizontal="right" vertical="center" wrapText="1"/>
    </xf>
    <xf numFmtId="3" fontId="25" fillId="0" borderId="137" xfId="0" applyNumberFormat="1" applyFont="1" applyBorder="1"/>
    <xf numFmtId="0" fontId="57" fillId="0" borderId="138" xfId="0" applyFont="1" applyBorder="1"/>
    <xf numFmtId="3" fontId="56" fillId="0" borderId="139" xfId="0" applyNumberFormat="1" applyFont="1" applyBorder="1"/>
    <xf numFmtId="3" fontId="56" fillId="0" borderId="140" xfId="0" applyNumberFormat="1" applyFont="1" applyBorder="1"/>
    <xf numFmtId="3" fontId="56" fillId="0" borderId="141" xfId="0" applyNumberFormat="1" applyFont="1" applyBorder="1"/>
    <xf numFmtId="0" fontId="29" fillId="0" borderId="142" xfId="0" applyFont="1" applyBorder="1"/>
    <xf numFmtId="3" fontId="25" fillId="0" borderId="143" xfId="0" applyNumberFormat="1" applyFont="1" applyBorder="1"/>
    <xf numFmtId="3" fontId="25" fillId="0" borderId="144" xfId="0" applyNumberFormat="1" applyFont="1" applyBorder="1"/>
    <xf numFmtId="3" fontId="25" fillId="0" borderId="145" xfId="0" applyNumberFormat="1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64" fontId="17" fillId="0" borderId="6" xfId="0" applyNumberFormat="1" applyFont="1" applyFill="1" applyBorder="1" applyAlignment="1" applyProtection="1">
      <alignment horizontal="right" vertical="center" wrapText="1"/>
    </xf>
    <xf numFmtId="164" fontId="23" fillId="0" borderId="26" xfId="0" applyNumberFormat="1" applyFont="1" applyFill="1" applyBorder="1" applyAlignment="1" applyProtection="1">
      <alignment horizontal="left" vertical="center" wrapText="1"/>
    </xf>
    <xf numFmtId="1" fontId="27" fillId="2" borderId="26" xfId="0" applyNumberFormat="1" applyFont="1" applyFill="1" applyBorder="1" applyAlignment="1" applyProtection="1">
      <alignment horizontal="center" vertical="center" wrapText="1"/>
    </xf>
    <xf numFmtId="164" fontId="23" fillId="0" borderId="26" xfId="0" applyNumberFormat="1" applyFont="1" applyFill="1" applyBorder="1" applyAlignment="1" applyProtection="1">
      <alignment vertical="center" wrapText="1"/>
    </xf>
    <xf numFmtId="164" fontId="23" fillId="0" borderId="146" xfId="0" applyNumberFormat="1" applyFont="1" applyFill="1" applyBorder="1" applyAlignment="1" applyProtection="1">
      <alignment vertical="center" wrapText="1"/>
    </xf>
    <xf numFmtId="164" fontId="23" fillId="0" borderId="33" xfId="0" applyNumberFormat="1" applyFont="1" applyFill="1" applyBorder="1" applyAlignment="1" applyProtection="1">
      <alignment vertical="center" wrapText="1"/>
    </xf>
    <xf numFmtId="1" fontId="27" fillId="0" borderId="147" xfId="0" applyNumberFormat="1" applyFont="1" applyFill="1" applyBorder="1" applyAlignment="1" applyProtection="1">
      <alignment horizontal="center" vertical="center" wrapText="1"/>
      <protection locked="0"/>
    </xf>
    <xf numFmtId="164" fontId="27" fillId="0" borderId="0" xfId="0" applyNumberFormat="1" applyFont="1" applyFill="1" applyAlignment="1">
      <alignment vertical="center" wrapText="1"/>
    </xf>
    <xf numFmtId="164" fontId="17" fillId="0" borderId="60" xfId="0" applyNumberFormat="1" applyFont="1" applyFill="1" applyBorder="1" applyAlignment="1" applyProtection="1">
      <alignment horizontal="right" vertical="center" wrapText="1"/>
    </xf>
    <xf numFmtId="164" fontId="23" fillId="0" borderId="19" xfId="0" applyNumberFormat="1" applyFont="1" applyFill="1" applyBorder="1" applyAlignment="1" applyProtection="1">
      <alignment horizontal="left" vertical="center" wrapText="1"/>
    </xf>
    <xf numFmtId="1" fontId="27" fillId="2" borderId="19" xfId="0" applyNumberFormat="1" applyFont="1" applyFill="1" applyBorder="1" applyAlignment="1" applyProtection="1">
      <alignment horizontal="center" vertical="center" wrapText="1"/>
    </xf>
    <xf numFmtId="164" fontId="23" fillId="0" borderId="19" xfId="0" applyNumberFormat="1" applyFont="1" applyFill="1" applyBorder="1" applyAlignment="1" applyProtection="1">
      <alignment vertical="center" wrapText="1"/>
    </xf>
    <xf numFmtId="164" fontId="23" fillId="0" borderId="51" xfId="0" applyNumberFormat="1" applyFont="1" applyFill="1" applyBorder="1" applyAlignment="1" applyProtection="1">
      <alignment vertical="center" wrapText="1"/>
    </xf>
    <xf numFmtId="164" fontId="23" fillId="0" borderId="111" xfId="6" applyNumberFormat="1" applyFont="1" applyFill="1" applyBorder="1" applyAlignment="1" applyProtection="1">
      <alignment horizontal="right" vertical="center" wrapText="1"/>
      <protection locked="0"/>
    </xf>
    <xf numFmtId="164" fontId="27" fillId="0" borderId="37" xfId="0" applyNumberFormat="1" applyFont="1" applyFill="1" applyBorder="1" applyAlignment="1" applyProtection="1">
      <alignment horizontal="right" vertical="center" wrapText="1"/>
    </xf>
    <xf numFmtId="164" fontId="27" fillId="0" borderId="30" xfId="0" applyNumberFormat="1" applyFont="1" applyFill="1" applyBorder="1" applyAlignment="1" applyProtection="1">
      <alignment horizontal="left" vertical="center" wrapText="1"/>
      <protection locked="0"/>
    </xf>
    <xf numFmtId="164" fontId="27" fillId="0" borderId="30" xfId="0" applyNumberFormat="1" applyFont="1" applyFill="1" applyBorder="1" applyAlignment="1" applyProtection="1">
      <alignment vertical="center" wrapText="1"/>
      <protection locked="0"/>
    </xf>
    <xf numFmtId="164" fontId="27" fillId="0" borderId="147" xfId="0" applyNumberFormat="1" applyFont="1" applyFill="1" applyBorder="1" applyAlignment="1" applyProtection="1">
      <alignment vertical="center" wrapText="1"/>
      <protection locked="0"/>
    </xf>
    <xf numFmtId="164" fontId="4" fillId="4" borderId="8" xfId="0" applyNumberFormat="1" applyFont="1" applyFill="1" applyBorder="1" applyAlignment="1" applyProtection="1">
      <alignment horizontal="center" vertical="center" wrapText="1"/>
    </xf>
    <xf numFmtId="164" fontId="4" fillId="4" borderId="10" xfId="0" applyNumberFormat="1" applyFont="1" applyFill="1" applyBorder="1" applyAlignment="1" applyProtection="1">
      <alignment horizontal="center" vertical="center" wrapText="1"/>
    </xf>
    <xf numFmtId="164" fontId="27" fillId="0" borderId="42" xfId="0" applyNumberFormat="1" applyFont="1" applyFill="1" applyBorder="1" applyAlignment="1" applyProtection="1">
      <alignment vertical="center" wrapText="1"/>
    </xf>
    <xf numFmtId="164" fontId="27" fillId="4" borderId="8" xfId="0" applyNumberFormat="1" applyFont="1" applyFill="1" applyBorder="1" applyAlignment="1" applyProtection="1">
      <alignment horizontal="right" vertical="center" wrapText="1"/>
    </xf>
    <xf numFmtId="164" fontId="27" fillId="4" borderId="10" xfId="0" applyNumberFormat="1" applyFont="1" applyFill="1" applyBorder="1" applyAlignment="1" applyProtection="1">
      <alignment horizontal="left" vertical="center" wrapText="1"/>
      <protection locked="0"/>
    </xf>
    <xf numFmtId="1" fontId="27" fillId="4" borderId="28" xfId="0" applyNumberFormat="1" applyFont="1" applyFill="1" applyBorder="1" applyAlignment="1" applyProtection="1">
      <alignment horizontal="center" vertical="center" wrapText="1"/>
      <protection locked="0"/>
    </xf>
    <xf numFmtId="164" fontId="27" fillId="4" borderId="10" xfId="0" applyNumberFormat="1" applyFont="1" applyFill="1" applyBorder="1" applyAlignment="1" applyProtection="1">
      <alignment vertical="center" wrapText="1"/>
      <protection locked="0"/>
    </xf>
    <xf numFmtId="164" fontId="27" fillId="4" borderId="28" xfId="0" applyNumberFormat="1" applyFont="1" applyFill="1" applyBorder="1" applyAlignment="1" applyProtection="1">
      <alignment vertical="center" wrapText="1"/>
      <protection locked="0"/>
    </xf>
    <xf numFmtId="164" fontId="27" fillId="4" borderId="32" xfId="0" applyNumberFormat="1" applyFont="1" applyFill="1" applyBorder="1" applyAlignment="1" applyProtection="1">
      <alignment vertical="center" wrapText="1"/>
    </xf>
    <xf numFmtId="164" fontId="23" fillId="0" borderId="28" xfId="0" applyNumberFormat="1" applyFont="1" applyFill="1" applyBorder="1" applyAlignment="1" applyProtection="1">
      <alignment vertical="center" wrapText="1"/>
    </xf>
    <xf numFmtId="164" fontId="23" fillId="0" borderId="32" xfId="0" applyNumberFormat="1" applyFont="1" applyFill="1" applyBorder="1" applyAlignment="1" applyProtection="1">
      <alignment vertical="center" wrapText="1"/>
    </xf>
    <xf numFmtId="164" fontId="15" fillId="0" borderId="35" xfId="0" applyNumberFormat="1" applyFont="1" applyFill="1" applyBorder="1" applyAlignment="1" applyProtection="1">
      <alignment vertical="center" wrapText="1"/>
    </xf>
    <xf numFmtId="164" fontId="24" fillId="0" borderId="112" xfId="6" applyNumberFormat="1" applyFont="1" applyFill="1" applyBorder="1" applyAlignment="1" applyProtection="1">
      <alignment horizontal="right" vertical="center" wrapText="1"/>
    </xf>
    <xf numFmtId="0" fontId="19" fillId="0" borderId="0" xfId="0" applyFont="1" applyFill="1"/>
    <xf numFmtId="164" fontId="4" fillId="4" borderId="28" xfId="0" applyNumberFormat="1" applyFont="1" applyFill="1" applyBorder="1" applyAlignment="1" applyProtection="1">
      <alignment horizontal="center" vertical="center" wrapText="1"/>
    </xf>
    <xf numFmtId="164" fontId="7" fillId="4" borderId="32" xfId="0" applyNumberFormat="1" applyFont="1" applyFill="1" applyBorder="1" applyAlignment="1" applyProtection="1">
      <alignment horizontal="center" vertical="center" wrapText="1"/>
    </xf>
    <xf numFmtId="3" fontId="49" fillId="0" borderId="0" xfId="0" applyNumberFormat="1" applyFont="1" applyFill="1" applyBorder="1" applyAlignment="1">
      <alignment horizontal="center" vertical="center"/>
    </xf>
    <xf numFmtId="3" fontId="49" fillId="0" borderId="0" xfId="0" applyNumberFormat="1" applyFont="1" applyFill="1" applyBorder="1" applyAlignment="1">
      <alignment horizontal="center"/>
    </xf>
    <xf numFmtId="3" fontId="50" fillId="0" borderId="0" xfId="0" applyNumberFormat="1" applyFont="1" applyFill="1" applyBorder="1"/>
    <xf numFmtId="164" fontId="24" fillId="0" borderId="87" xfId="6" applyNumberFormat="1" applyFont="1" applyFill="1" applyBorder="1" applyAlignment="1" applyProtection="1">
      <alignment horizontal="right" vertical="center" wrapText="1"/>
    </xf>
    <xf numFmtId="0" fontId="10" fillId="0" borderId="139" xfId="0" applyFont="1" applyBorder="1" applyAlignment="1">
      <alignment horizontal="center" vertical="center" wrapText="1"/>
    </xf>
    <xf numFmtId="3" fontId="10" fillId="0" borderId="140" xfId="0" applyNumberFormat="1" applyFont="1" applyBorder="1" applyAlignment="1">
      <alignment horizontal="center"/>
    </xf>
    <xf numFmtId="3" fontId="10" fillId="0" borderId="141" xfId="0" applyNumberFormat="1" applyFont="1" applyBorder="1" applyAlignment="1">
      <alignment horizontal="center"/>
    </xf>
    <xf numFmtId="0" fontId="0" fillId="0" borderId="148" xfId="0" applyFont="1" applyBorder="1" applyAlignment="1">
      <alignment horizontal="center" vertical="center"/>
    </xf>
    <xf numFmtId="0" fontId="0" fillId="0" borderId="149" xfId="0" applyFont="1" applyBorder="1" applyAlignment="1">
      <alignment vertical="top" wrapText="1"/>
    </xf>
    <xf numFmtId="0" fontId="0" fillId="0" borderId="150" xfId="0" applyFont="1" applyBorder="1" applyAlignment="1">
      <alignment vertical="center"/>
    </xf>
    <xf numFmtId="0" fontId="0" fillId="0" borderId="1" xfId="0" applyBorder="1"/>
    <xf numFmtId="164" fontId="18" fillId="0" borderId="151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121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28" xfId="6" applyNumberFormat="1" applyFont="1" applyFill="1" applyBorder="1" applyAlignment="1" applyProtection="1">
      <alignment horizontal="right" vertical="center" wrapText="1"/>
      <protection locked="0"/>
    </xf>
    <xf numFmtId="164" fontId="22" fillId="0" borderId="28" xfId="0" applyNumberFormat="1" applyFont="1" applyBorder="1" applyAlignment="1" applyProtection="1">
      <alignment horizontal="right" vertical="center" wrapText="1"/>
    </xf>
    <xf numFmtId="164" fontId="27" fillId="0" borderId="28" xfId="6" applyNumberFormat="1" applyFont="1" applyFill="1" applyBorder="1" applyAlignment="1" applyProtection="1">
      <alignment horizontal="right" vertical="center" wrapText="1"/>
    </xf>
    <xf numFmtId="2" fontId="10" fillId="0" borderId="35" xfId="6" applyNumberFormat="1" applyFill="1" applyBorder="1"/>
    <xf numFmtId="2" fontId="1" fillId="0" borderId="35" xfId="6" applyNumberFormat="1" applyFont="1" applyFill="1" applyBorder="1"/>
    <xf numFmtId="2" fontId="27" fillId="0" borderId="35" xfId="6" applyNumberFormat="1" applyFont="1" applyFill="1" applyBorder="1" applyAlignment="1">
      <alignment vertical="center"/>
    </xf>
    <xf numFmtId="164" fontId="25" fillId="0" borderId="152" xfId="6" applyNumberFormat="1" applyFont="1" applyFill="1" applyBorder="1" applyAlignment="1" applyProtection="1">
      <alignment horizontal="right" vertical="center" wrapText="1"/>
    </xf>
    <xf numFmtId="164" fontId="4" fillId="0" borderId="154" xfId="6" applyNumberFormat="1" applyFont="1" applyFill="1" applyBorder="1" applyAlignment="1" applyProtection="1">
      <alignment horizontal="right" vertical="center" wrapText="1"/>
    </xf>
    <xf numFmtId="4" fontId="50" fillId="0" borderId="1" xfId="0" applyNumberFormat="1" applyFont="1" applyFill="1" applyBorder="1" applyAlignment="1">
      <alignment horizontal="right"/>
    </xf>
    <xf numFmtId="4" fontId="52" fillId="0" borderId="1" xfId="0" applyNumberFormat="1" applyFont="1" applyFill="1" applyBorder="1" applyAlignment="1">
      <alignment horizontal="right"/>
    </xf>
    <xf numFmtId="0" fontId="5" fillId="0" borderId="55" xfId="7" applyFont="1" applyFill="1" applyBorder="1" applyAlignment="1" applyProtection="1">
      <alignment horizontal="centerContinuous" vertical="center" wrapText="1"/>
    </xf>
    <xf numFmtId="169" fontId="18" fillId="0" borderId="146" xfId="7" applyNumberFormat="1" applyFont="1" applyFill="1" applyBorder="1" applyAlignment="1" applyProtection="1">
      <alignment vertical="center"/>
      <protection locked="0"/>
    </xf>
    <xf numFmtId="169" fontId="18" fillId="0" borderId="29" xfId="7" applyNumberFormat="1" applyFont="1" applyFill="1" applyBorder="1" applyAlignment="1" applyProtection="1">
      <alignment vertical="center"/>
      <protection locked="0"/>
    </xf>
    <xf numFmtId="169" fontId="17" fillId="0" borderId="95" xfId="7" applyNumberFormat="1" applyFont="1" applyFill="1" applyBorder="1" applyAlignment="1" applyProtection="1">
      <alignment vertical="center"/>
    </xf>
    <xf numFmtId="169" fontId="24" fillId="0" borderId="95" xfId="7" applyNumberFormat="1" applyFont="1" applyFill="1" applyBorder="1" applyAlignment="1" applyProtection="1">
      <alignment vertical="center"/>
    </xf>
    <xf numFmtId="169" fontId="18" fillId="0" borderId="95" xfId="7" applyNumberFormat="1" applyFont="1" applyFill="1" applyBorder="1" applyAlignment="1" applyProtection="1">
      <alignment vertical="center"/>
      <protection locked="0"/>
    </xf>
    <xf numFmtId="170" fontId="23" fillId="0" borderId="95" xfId="7" applyNumberFormat="1" applyFont="1" applyFill="1" applyBorder="1" applyAlignment="1" applyProtection="1">
      <alignment horizontal="center" vertical="center"/>
      <protection locked="0"/>
    </xf>
    <xf numFmtId="0" fontId="17" fillId="0" borderId="13" xfId="7" applyFont="1" applyFill="1" applyBorder="1" applyAlignment="1" applyProtection="1">
      <alignment horizontal="left" vertical="center" wrapText="1"/>
    </xf>
    <xf numFmtId="168" fontId="18" fillId="0" borderId="14" xfId="7" applyNumberFormat="1" applyFont="1" applyFill="1" applyBorder="1" applyAlignment="1" applyProtection="1">
      <alignment horizontal="center" vertical="center"/>
    </xf>
    <xf numFmtId="169" fontId="17" fillId="0" borderId="21" xfId="7" applyNumberFormat="1" applyFont="1" applyFill="1" applyBorder="1" applyAlignment="1" applyProtection="1">
      <alignment vertical="center"/>
    </xf>
    <xf numFmtId="0" fontId="23" fillId="0" borderId="60" xfId="7" applyFont="1" applyFill="1" applyBorder="1" applyAlignment="1" applyProtection="1">
      <alignment horizontal="left" vertical="center" wrapText="1"/>
    </xf>
    <xf numFmtId="169" fontId="23" fillId="0" borderId="63" xfId="7" applyNumberFormat="1" applyFont="1" applyFill="1" applyBorder="1" applyAlignment="1" applyProtection="1">
      <alignment vertical="center"/>
    </xf>
    <xf numFmtId="2" fontId="14" fillId="0" borderId="45" xfId="7" applyNumberFormat="1" applyFill="1" applyBorder="1" applyAlignment="1" applyProtection="1">
      <alignment vertical="center"/>
      <protection locked="0"/>
    </xf>
    <xf numFmtId="2" fontId="14" fillId="0" borderId="34" xfId="7" applyNumberFormat="1" applyFill="1" applyBorder="1" applyAlignment="1" applyProtection="1">
      <alignment vertical="center"/>
      <protection locked="0"/>
    </xf>
    <xf numFmtId="2" fontId="14" fillId="0" borderId="51" xfId="7" applyNumberFormat="1" applyFill="1" applyBorder="1" applyAlignment="1" applyProtection="1">
      <alignment vertical="center"/>
      <protection locked="0"/>
    </xf>
    <xf numFmtId="2" fontId="14" fillId="0" borderId="32" xfId="7" applyNumberFormat="1" applyFill="1" applyBorder="1" applyAlignment="1" applyProtection="1">
      <alignment vertical="center"/>
      <protection locked="0"/>
    </xf>
    <xf numFmtId="49" fontId="13" fillId="0" borderId="42" xfId="7" applyNumberFormat="1" applyFont="1" applyFill="1" applyBorder="1" applyAlignment="1" applyProtection="1">
      <alignment horizontal="center" vertical="center"/>
    </xf>
    <xf numFmtId="0" fontId="0" fillId="0" borderId="45" xfId="7" applyFont="1" applyFill="1" applyBorder="1" applyAlignment="1" applyProtection="1">
      <alignment horizontal="center" vertical="center"/>
    </xf>
    <xf numFmtId="2" fontId="0" fillId="0" borderId="34" xfId="7" applyNumberFormat="1" applyFont="1" applyFill="1" applyBorder="1" applyAlignment="1" applyProtection="1">
      <alignment horizontal="center" vertical="center"/>
      <protection locked="0"/>
    </xf>
    <xf numFmtId="0" fontId="61" fillId="0" borderId="0" xfId="8" applyFont="1" applyFill="1" applyAlignment="1">
      <alignment horizontal="right"/>
    </xf>
    <xf numFmtId="0" fontId="25" fillId="0" borderId="28" xfId="7" applyFont="1" applyFill="1" applyBorder="1" applyAlignment="1" applyProtection="1">
      <alignment horizontal="center" vertical="center"/>
    </xf>
    <xf numFmtId="0" fontId="35" fillId="0" borderId="6" xfId="8" applyFont="1" applyFill="1" applyBorder="1" applyAlignment="1" applyProtection="1">
      <alignment horizontal="left"/>
      <protection locked="0"/>
    </xf>
    <xf numFmtId="0" fontId="35" fillId="0" borderId="26" xfId="8" applyFont="1" applyFill="1" applyBorder="1" applyAlignment="1">
      <alignment horizontal="right"/>
    </xf>
    <xf numFmtId="0" fontId="35" fillId="0" borderId="5" xfId="8" applyFont="1" applyFill="1" applyBorder="1" applyAlignment="1" applyProtection="1">
      <alignment horizontal="left"/>
      <protection locked="0"/>
    </xf>
    <xf numFmtId="0" fontId="35" fillId="0" borderId="1" xfId="8" applyFont="1" applyFill="1" applyBorder="1" applyAlignment="1">
      <alignment horizontal="right"/>
    </xf>
    <xf numFmtId="0" fontId="35" fillId="0" borderId="5" xfId="8" applyFont="1" applyFill="1" applyBorder="1" applyProtection="1">
      <protection locked="0"/>
    </xf>
    <xf numFmtId="0" fontId="20" fillId="0" borderId="28" xfId="8" applyFont="1" applyFill="1" applyBorder="1" applyAlignment="1">
      <alignment horizontal="center" vertical="center" wrapText="1"/>
    </xf>
    <xf numFmtId="3" fontId="35" fillId="0" borderId="146" xfId="8" applyNumberFormat="1" applyFont="1" applyFill="1" applyBorder="1" applyProtection="1">
      <protection locked="0"/>
    </xf>
    <xf numFmtId="3" fontId="35" fillId="0" borderId="29" xfId="8" applyNumberFormat="1" applyFont="1" applyFill="1" applyBorder="1" applyProtection="1">
      <protection locked="0"/>
    </xf>
    <xf numFmtId="0" fontId="35" fillId="0" borderId="5" xfId="8" applyFont="1" applyFill="1" applyBorder="1" applyAlignment="1" applyProtection="1">
      <alignment horizontal="left" wrapText="1"/>
      <protection locked="0"/>
    </xf>
    <xf numFmtId="2" fontId="35" fillId="0" borderId="18" xfId="8" applyNumberFormat="1" applyFill="1" applyBorder="1"/>
    <xf numFmtId="2" fontId="35" fillId="0" borderId="18" xfId="8" applyNumberFormat="1" applyFill="1" applyBorder="1" applyAlignment="1">
      <alignment horizontal="center"/>
    </xf>
    <xf numFmtId="0" fontId="35" fillId="0" borderId="60" xfId="8" applyFont="1" applyFill="1" applyBorder="1" applyProtection="1">
      <protection locked="0"/>
    </xf>
    <xf numFmtId="0" fontId="35" fillId="0" borderId="19" xfId="8" applyFont="1" applyFill="1" applyBorder="1" applyAlignment="1">
      <alignment horizontal="right"/>
    </xf>
    <xf numFmtId="3" fontId="35" fillId="0" borderId="58" xfId="8" applyNumberFormat="1" applyFont="1" applyFill="1" applyBorder="1" applyProtection="1">
      <protection locked="0"/>
    </xf>
    <xf numFmtId="2" fontId="35" fillId="0" borderId="20" xfId="8" applyNumberFormat="1" applyFill="1" applyBorder="1" applyAlignment="1">
      <alignment horizontal="center"/>
    </xf>
    <xf numFmtId="2" fontId="35" fillId="0" borderId="17" xfId="8" applyNumberFormat="1" applyFill="1" applyBorder="1"/>
    <xf numFmtId="0" fontId="35" fillId="0" borderId="12" xfId="8" applyFill="1" applyBorder="1"/>
    <xf numFmtId="49" fontId="23" fillId="0" borderId="49" xfId="6" applyNumberFormat="1" applyFont="1" applyFill="1" applyBorder="1" applyAlignment="1" applyProtection="1">
      <alignment horizontal="left" vertical="center" wrapText="1" indent="1"/>
    </xf>
    <xf numFmtId="0" fontId="20" fillId="0" borderId="157" xfId="0" applyFont="1" applyBorder="1" applyAlignment="1" applyProtection="1">
      <alignment vertical="top" wrapText="1"/>
    </xf>
    <xf numFmtId="0" fontId="22" fillId="0" borderId="10" xfId="0" applyFont="1" applyBorder="1" applyAlignment="1" applyProtection="1">
      <alignment horizontal="left" vertical="center" wrapText="1" indent="1"/>
    </xf>
    <xf numFmtId="0" fontId="22" fillId="0" borderId="10" xfId="0" applyFont="1" applyBorder="1" applyAlignment="1" applyProtection="1">
      <alignment vertical="center" wrapText="1"/>
    </xf>
    <xf numFmtId="0" fontId="22" fillId="0" borderId="19" xfId="0" applyFont="1" applyBorder="1" applyAlignment="1" applyProtection="1">
      <alignment horizontal="left" vertical="center" wrapText="1" indent="1"/>
    </xf>
    <xf numFmtId="0" fontId="22" fillId="0" borderId="10" xfId="0" applyFont="1" applyBorder="1" applyAlignment="1" applyProtection="1">
      <alignment wrapText="1"/>
    </xf>
    <xf numFmtId="0" fontId="20" fillId="0" borderId="154" xfId="0" applyFont="1" applyBorder="1" applyAlignment="1" applyProtection="1">
      <alignment vertical="top" wrapText="1"/>
    </xf>
    <xf numFmtId="164" fontId="6" fillId="0" borderId="154" xfId="6" applyNumberFormat="1" applyFont="1" applyFill="1" applyBorder="1" applyAlignment="1" applyProtection="1">
      <alignment horizontal="right" vertical="center" wrapText="1"/>
    </xf>
    <xf numFmtId="164" fontId="25" fillId="0" borderId="25" xfId="6" applyNumberFormat="1" applyFont="1" applyFill="1" applyBorder="1" applyAlignment="1" applyProtection="1">
      <alignment horizontal="right" vertical="center" wrapText="1"/>
    </xf>
    <xf numFmtId="49" fontId="23" fillId="0" borderId="159" xfId="6" applyNumberFormat="1" applyFont="1" applyFill="1" applyBorder="1" applyAlignment="1" applyProtection="1">
      <alignment horizontal="left" vertical="center" wrapText="1" indent="1"/>
    </xf>
    <xf numFmtId="49" fontId="23" fillId="0" borderId="160" xfId="6" applyNumberFormat="1" applyFont="1" applyFill="1" applyBorder="1" applyAlignment="1" applyProtection="1">
      <alignment horizontal="left" vertical="center" wrapText="1" indent="1"/>
    </xf>
    <xf numFmtId="0" fontId="22" fillId="0" borderId="161" xfId="0" applyFont="1" applyBorder="1" applyAlignment="1" applyProtection="1">
      <alignment horizontal="left" vertical="center" wrapText="1" indent="1"/>
    </xf>
    <xf numFmtId="0" fontId="22" fillId="0" borderId="162" xfId="0" applyFont="1" applyBorder="1" applyAlignment="1" applyProtection="1">
      <alignment horizontal="left" vertical="center" wrapText="1" indent="1"/>
    </xf>
    <xf numFmtId="0" fontId="22" fillId="0" borderId="163" xfId="0" applyFont="1" applyBorder="1" applyAlignment="1" applyProtection="1">
      <alignment vertical="center" wrapText="1"/>
    </xf>
    <xf numFmtId="0" fontId="22" fillId="0" borderId="163" xfId="0" applyFont="1" applyBorder="1" applyAlignment="1" applyProtection="1">
      <alignment horizontal="left" vertical="center" wrapText="1" indent="1"/>
    </xf>
    <xf numFmtId="164" fontId="36" fillId="0" borderId="158" xfId="6" applyNumberFormat="1" applyFont="1" applyFill="1" applyBorder="1" applyAlignment="1" applyProtection="1">
      <alignment horizontal="right" vertical="center" wrapText="1"/>
    </xf>
    <xf numFmtId="164" fontId="36" fillId="0" borderId="154" xfId="6" applyNumberFormat="1" applyFont="1" applyFill="1" applyBorder="1" applyAlignment="1" applyProtection="1">
      <alignment horizontal="right" vertical="center" wrapText="1"/>
    </xf>
    <xf numFmtId="0" fontId="22" fillId="0" borderId="10" xfId="0" applyFont="1" applyBorder="1" applyAlignment="1" applyProtection="1">
      <alignment horizontal="left" wrapText="1" indent="1"/>
    </xf>
    <xf numFmtId="164" fontId="25" fillId="0" borderId="163" xfId="6" applyNumberFormat="1" applyFont="1" applyFill="1" applyBorder="1" applyAlignment="1" applyProtection="1">
      <alignment horizontal="right" vertical="center" wrapText="1"/>
    </xf>
    <xf numFmtId="164" fontId="36" fillId="0" borderId="157" xfId="6" applyNumberFormat="1" applyFont="1" applyFill="1" applyBorder="1" applyAlignment="1" applyProtection="1">
      <alignment horizontal="right" vertical="center" wrapText="1"/>
    </xf>
    <xf numFmtId="0" fontId="22" fillId="0" borderId="157" xfId="0" applyFont="1" applyBorder="1" applyAlignment="1" applyProtection="1">
      <alignment vertical="top" wrapText="1"/>
    </xf>
    <xf numFmtId="0" fontId="62" fillId="0" borderId="0" xfId="0" applyFont="1" applyAlignment="1">
      <alignment horizontal="center"/>
    </xf>
    <xf numFmtId="0" fontId="62" fillId="0" borderId="0" xfId="0" applyFont="1" applyAlignment="1">
      <alignment horizontal="center" vertical="top"/>
    </xf>
    <xf numFmtId="0" fontId="64" fillId="0" borderId="0" xfId="0" applyFont="1" applyAlignment="1">
      <alignment horizontal="justify"/>
    </xf>
    <xf numFmtId="0" fontId="60" fillId="0" borderId="0" xfId="0" applyFont="1" applyAlignment="1">
      <alignment horizontal="justify"/>
    </xf>
    <xf numFmtId="0" fontId="65" fillId="0" borderId="0" xfId="0" applyFont="1" applyAlignment="1">
      <alignment horizontal="justify"/>
    </xf>
    <xf numFmtId="0" fontId="60" fillId="0" borderId="0" xfId="0" applyFont="1" applyAlignment="1">
      <alignment horizontal="center"/>
    </xf>
    <xf numFmtId="0" fontId="64" fillId="0" borderId="0" xfId="0" applyFont="1" applyAlignment="1">
      <alignment horizontal="justify" vertical="top"/>
    </xf>
    <xf numFmtId="0" fontId="60" fillId="0" borderId="0" xfId="0" applyFont="1" applyAlignment="1">
      <alignment horizontal="justify" vertical="top"/>
    </xf>
    <xf numFmtId="0" fontId="65" fillId="0" borderId="0" xfId="0" applyFont="1" applyAlignment="1">
      <alignment horizontal="justify" vertical="top"/>
    </xf>
    <xf numFmtId="0" fontId="60" fillId="0" borderId="0" xfId="0" applyFont="1" applyAlignment="1">
      <alignment horizontal="center" vertical="top"/>
    </xf>
    <xf numFmtId="0" fontId="62" fillId="0" borderId="0" xfId="0" applyFont="1" applyAlignment="1">
      <alignment horizontal="left" vertical="top" wrapText="1"/>
    </xf>
    <xf numFmtId="0" fontId="62" fillId="0" borderId="0" xfId="0" applyFont="1" applyAlignment="1">
      <alignment horizontal="center" wrapText="1"/>
    </xf>
    <xf numFmtId="0" fontId="60" fillId="0" borderId="0" xfId="0" applyFont="1" applyAlignment="1">
      <alignment horizontal="right" vertical="top"/>
    </xf>
    <xf numFmtId="0" fontId="60" fillId="0" borderId="0" xfId="0" applyFont="1" applyAlignment="1">
      <alignment horizontal="right"/>
    </xf>
    <xf numFmtId="0" fontId="61" fillId="0" borderId="0" xfId="0" applyFont="1" applyAlignment="1">
      <alignment horizontal="right"/>
    </xf>
    <xf numFmtId="0" fontId="61" fillId="0" borderId="0" xfId="0" applyFont="1" applyAlignment="1">
      <alignment horizontal="right" vertical="top" wrapText="1"/>
    </xf>
    <xf numFmtId="0" fontId="60" fillId="0" borderId="0" xfId="0" applyFont="1" applyAlignment="1">
      <alignment horizontal="right" indent="5"/>
    </xf>
    <xf numFmtId="0" fontId="60" fillId="0" borderId="0" xfId="0" applyFont="1" applyAlignment="1">
      <alignment horizontal="right" vertical="top" indent="5"/>
    </xf>
    <xf numFmtId="0" fontId="66" fillId="0" borderId="0" xfId="0" applyFont="1" applyAlignment="1">
      <alignment horizontal="right" vertical="top" wrapText="1"/>
    </xf>
    <xf numFmtId="0" fontId="0" fillId="0" borderId="133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2" fontId="35" fillId="0" borderId="18" xfId="8" applyNumberFormat="1" applyFill="1" applyBorder="1" applyAlignment="1"/>
    <xf numFmtId="0" fontId="7" fillId="0" borderId="58" xfId="0" applyFont="1" applyFill="1" applyBorder="1" applyAlignment="1" applyProtection="1">
      <alignment vertical="center" wrapText="1"/>
    </xf>
    <xf numFmtId="49" fontId="7" fillId="0" borderId="63" xfId="0" applyNumberFormat="1" applyFont="1" applyFill="1" applyBorder="1" applyAlignment="1" applyProtection="1">
      <alignment vertical="center"/>
    </xf>
    <xf numFmtId="49" fontId="7" fillId="0" borderId="24" xfId="0" applyNumberFormat="1" applyFont="1" applyFill="1" applyBorder="1" applyAlignment="1" applyProtection="1">
      <alignment horizontal="centerContinuous" vertical="center"/>
    </xf>
    <xf numFmtId="164" fontId="17" fillId="0" borderId="75" xfId="6" applyNumberFormat="1" applyFont="1" applyFill="1" applyBorder="1" applyAlignment="1" applyProtection="1">
      <alignment horizontal="right" vertical="center" wrapText="1"/>
      <protection locked="0"/>
    </xf>
    <xf numFmtId="164" fontId="17" fillId="0" borderId="86" xfId="6" applyNumberFormat="1" applyFont="1" applyFill="1" applyBorder="1" applyAlignment="1" applyProtection="1">
      <alignment horizontal="right" vertical="center" wrapText="1"/>
      <protection locked="0"/>
    </xf>
    <xf numFmtId="0" fontId="0" fillId="0" borderId="21" xfId="0" applyFont="1" applyBorder="1"/>
    <xf numFmtId="3" fontId="54" fillId="0" borderId="21" xfId="0" applyNumberFormat="1" applyFont="1" applyBorder="1"/>
    <xf numFmtId="0" fontId="37" fillId="0" borderId="0" xfId="0" applyFont="1"/>
    <xf numFmtId="3" fontId="58" fillId="0" borderId="0" xfId="0" applyNumberFormat="1" applyFont="1"/>
    <xf numFmtId="3" fontId="57" fillId="0" borderId="0" xfId="0" applyNumberFormat="1" applyFont="1"/>
    <xf numFmtId="0" fontId="69" fillId="0" borderId="0" xfId="0" applyFont="1" applyFill="1" applyAlignment="1">
      <alignment horizontal="left" vertical="top" wrapText="1"/>
    </xf>
    <xf numFmtId="3" fontId="69" fillId="0" borderId="0" xfId="0" applyNumberFormat="1" applyFont="1" applyFill="1" applyAlignment="1">
      <alignment horizontal="right" vertical="top" wrapText="1"/>
    </xf>
    <xf numFmtId="0" fontId="70" fillId="0" borderId="0" xfId="0" applyFont="1" applyFill="1" applyAlignment="1">
      <alignment horizontal="left" vertical="top" wrapText="1"/>
    </xf>
    <xf numFmtId="3" fontId="70" fillId="0" borderId="0" xfId="0" applyNumberFormat="1" applyFont="1" applyFill="1" applyAlignment="1">
      <alignment horizontal="right" vertical="top" wrapText="1"/>
    </xf>
    <xf numFmtId="0" fontId="10" fillId="0" borderId="0" xfId="0" applyFont="1" applyBorder="1" applyAlignment="1">
      <alignment horizontal="center" wrapText="1"/>
    </xf>
    <xf numFmtId="3" fontId="19" fillId="0" borderId="0" xfId="0" applyNumberFormat="1" applyFont="1" applyBorder="1" applyAlignment="1">
      <alignment wrapText="1"/>
    </xf>
    <xf numFmtId="0" fontId="53" fillId="0" borderId="0" xfId="0" applyFont="1"/>
    <xf numFmtId="0" fontId="71" fillId="5" borderId="0" xfId="0" applyFont="1" applyFill="1" applyAlignment="1">
      <alignment horizontal="center" vertical="top" wrapText="1"/>
    </xf>
    <xf numFmtId="0" fontId="49" fillId="0" borderId="146" xfId="0" applyFont="1" applyBorder="1" applyAlignment="1" applyProtection="1">
      <alignment vertical="center" wrapText="1"/>
      <protection locked="0"/>
    </xf>
    <xf numFmtId="0" fontId="49" fillId="0" borderId="2" xfId="0" applyFont="1" applyBorder="1" applyAlignment="1" applyProtection="1">
      <alignment vertical="top" wrapText="1"/>
      <protection locked="0"/>
    </xf>
    <xf numFmtId="3" fontId="49" fillId="0" borderId="55" xfId="0" applyNumberFormat="1" applyFont="1" applyFill="1" applyBorder="1" applyAlignment="1" applyProtection="1">
      <alignment horizontal="right" vertical="center"/>
      <protection locked="0"/>
    </xf>
    <xf numFmtId="3" fontId="49" fillId="0" borderId="24" xfId="0" applyNumberFormat="1" applyFont="1" applyFill="1" applyBorder="1" applyAlignment="1" applyProtection="1">
      <alignment horizontal="right" vertical="center"/>
      <protection locked="0"/>
    </xf>
    <xf numFmtId="0" fontId="49" fillId="0" borderId="29" xfId="0" applyFont="1" applyBorder="1" applyAlignment="1" applyProtection="1">
      <alignment vertical="center"/>
      <protection locked="0"/>
    </xf>
    <xf numFmtId="0" fontId="49" fillId="0" borderId="1" xfId="0" applyFont="1" applyBorder="1" applyAlignment="1" applyProtection="1">
      <alignment vertical="top" wrapText="1"/>
      <protection locked="0"/>
    </xf>
    <xf numFmtId="3" fontId="49" fillId="0" borderId="29" xfId="0" applyNumberFormat="1" applyFont="1" applyFill="1" applyBorder="1" applyAlignment="1" applyProtection="1">
      <alignment horizontal="right" vertical="center"/>
      <protection locked="0"/>
    </xf>
    <xf numFmtId="3" fontId="49" fillId="0" borderId="18" xfId="0" applyNumberFormat="1" applyFont="1" applyFill="1" applyBorder="1" applyAlignment="1" applyProtection="1">
      <alignment horizontal="right" vertical="center"/>
      <protection locked="0"/>
    </xf>
    <xf numFmtId="0" fontId="49" fillId="0" borderId="29" xfId="0" applyFont="1" applyBorder="1" applyAlignment="1" applyProtection="1">
      <alignment vertical="center" wrapText="1"/>
      <protection locked="0"/>
    </xf>
    <xf numFmtId="0" fontId="49" fillId="0" borderId="4" xfId="0" applyFont="1" applyBorder="1" applyAlignment="1" applyProtection="1">
      <alignment vertical="top" wrapText="1"/>
      <protection locked="0"/>
    </xf>
    <xf numFmtId="3" fontId="72" fillId="0" borderId="34" xfId="0" applyNumberFormat="1" applyFont="1" applyFill="1" applyBorder="1" applyAlignment="1" applyProtection="1">
      <alignment horizontal="right" vertical="center" wrapText="1"/>
      <protection locked="0"/>
    </xf>
    <xf numFmtId="3" fontId="73" fillId="0" borderId="34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0" xfId="0" applyNumberFormat="1" applyFill="1"/>
    <xf numFmtId="164" fontId="10" fillId="0" borderId="0" xfId="6" applyNumberFormat="1" applyFill="1"/>
    <xf numFmtId="164" fontId="2" fillId="0" borderId="0" xfId="0" applyNumberFormat="1" applyFont="1" applyFill="1" applyAlignment="1">
      <alignment vertical="center" wrapText="1"/>
    </xf>
    <xf numFmtId="0" fontId="49" fillId="0" borderId="0" xfId="0" applyFont="1" applyBorder="1" applyAlignment="1" applyProtection="1">
      <alignment vertical="center" wrapText="1"/>
      <protection locked="0"/>
    </xf>
    <xf numFmtId="0" fontId="49" fillId="0" borderId="30" xfId="0" applyFont="1" applyBorder="1" applyAlignment="1" applyProtection="1">
      <alignment vertical="top" wrapText="1"/>
      <protection locked="0"/>
    </xf>
    <xf numFmtId="164" fontId="10" fillId="0" borderId="0" xfId="6" applyNumberFormat="1" applyFont="1" applyFill="1"/>
    <xf numFmtId="3" fontId="36" fillId="0" borderId="93" xfId="6" applyNumberFormat="1" applyFont="1" applyFill="1" applyBorder="1" applyAlignment="1" applyProtection="1">
      <alignment horizontal="right" vertical="center" wrapText="1"/>
    </xf>
    <xf numFmtId="3" fontId="36" fillId="0" borderId="158" xfId="6" applyNumberFormat="1" applyFont="1" applyFill="1" applyBorder="1" applyAlignment="1" applyProtection="1">
      <alignment horizontal="right" vertical="center" wrapText="1"/>
    </xf>
    <xf numFmtId="164" fontId="24" fillId="0" borderId="169" xfId="6" applyNumberFormat="1" applyFont="1" applyFill="1" applyBorder="1" applyAlignment="1" applyProtection="1">
      <alignment vertical="center" wrapText="1"/>
    </xf>
    <xf numFmtId="164" fontId="24" fillId="0" borderId="170" xfId="6" applyNumberFormat="1" applyFont="1" applyFill="1" applyBorder="1" applyAlignment="1" applyProtection="1">
      <alignment vertical="center" wrapText="1"/>
    </xf>
    <xf numFmtId="164" fontId="4" fillId="0" borderId="0" xfId="6" applyNumberFormat="1" applyFont="1" applyFill="1" applyBorder="1" applyAlignment="1" applyProtection="1">
      <alignment horizontal="right" vertical="center" wrapText="1"/>
    </xf>
    <xf numFmtId="3" fontId="6" fillId="0" borderId="158" xfId="6" applyNumberFormat="1" applyFont="1" applyFill="1" applyBorder="1" applyAlignment="1" applyProtection="1">
      <alignment horizontal="right" vertical="center" wrapText="1"/>
    </xf>
    <xf numFmtId="0" fontId="13" fillId="5" borderId="1" xfId="6" applyFont="1" applyFill="1" applyBorder="1" applyProtection="1">
      <protection locked="0"/>
    </xf>
    <xf numFmtId="0" fontId="13" fillId="5" borderId="1" xfId="6" applyFont="1" applyFill="1" applyBorder="1"/>
    <xf numFmtId="0" fontId="13" fillId="5" borderId="26" xfId="6" applyFont="1" applyFill="1" applyBorder="1" applyProtection="1">
      <protection locked="0"/>
    </xf>
    <xf numFmtId="3" fontId="13" fillId="5" borderId="1" xfId="6" applyNumberFormat="1" applyFont="1" applyFill="1" applyBorder="1" applyProtection="1">
      <protection locked="0"/>
    </xf>
    <xf numFmtId="3" fontId="13" fillId="5" borderId="26" xfId="6" applyNumberFormat="1" applyFont="1" applyFill="1" applyBorder="1" applyProtection="1">
      <protection locked="0"/>
    </xf>
    <xf numFmtId="0" fontId="0" fillId="0" borderId="21" xfId="0" applyFill="1" applyBorder="1"/>
    <xf numFmtId="3" fontId="31" fillId="0" borderId="171" xfId="0" applyNumberFormat="1" applyFont="1" applyBorder="1"/>
    <xf numFmtId="3" fontId="31" fillId="0" borderId="172" xfId="0" applyNumberFormat="1" applyFont="1" applyBorder="1"/>
    <xf numFmtId="3" fontId="49" fillId="0" borderId="20" xfId="0" applyNumberFormat="1" applyFont="1" applyFill="1" applyBorder="1" applyAlignment="1" applyProtection="1">
      <alignment horizontal="right" vertical="center"/>
      <protection locked="0"/>
    </xf>
    <xf numFmtId="2" fontId="0" fillId="0" borderId="34" xfId="7" applyNumberFormat="1" applyFont="1" applyFill="1" applyBorder="1" applyAlignment="1" applyProtection="1">
      <alignment horizontal="right" vertical="center"/>
      <protection locked="0"/>
    </xf>
    <xf numFmtId="164" fontId="10" fillId="0" borderId="0" xfId="0" applyNumberFormat="1" applyFont="1" applyFill="1" applyAlignment="1">
      <alignment vertical="center" wrapText="1"/>
    </xf>
    <xf numFmtId="164" fontId="10" fillId="0" borderId="0" xfId="0" applyNumberFormat="1" applyFont="1" applyFill="1" applyAlignment="1" applyProtection="1">
      <alignment horizontal="center" vertical="center" wrapText="1"/>
    </xf>
    <xf numFmtId="164" fontId="10" fillId="0" borderId="0" xfId="0" applyNumberFormat="1" applyFont="1" applyFill="1" applyAlignment="1" applyProtection="1">
      <alignment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19" fillId="0" borderId="0" xfId="0" applyNumberFormat="1" applyFont="1" applyFill="1" applyAlignment="1">
      <alignment vertical="center" wrapText="1"/>
    </xf>
    <xf numFmtId="164" fontId="10" fillId="0" borderId="0" xfId="0" applyNumberFormat="1" applyFont="1" applyFill="1" applyAlignment="1">
      <alignment horizontal="center" vertical="center" wrapText="1"/>
    </xf>
    <xf numFmtId="164" fontId="18" fillId="0" borderId="173" xfId="0" applyNumberFormat="1" applyFont="1" applyFill="1" applyBorder="1" applyAlignment="1" applyProtection="1">
      <alignment vertical="center"/>
      <protection locked="0"/>
    </xf>
    <xf numFmtId="164" fontId="17" fillId="0" borderId="174" xfId="0" applyNumberFormat="1" applyFont="1" applyFill="1" applyBorder="1" applyAlignment="1" applyProtection="1">
      <alignment vertical="center"/>
    </xf>
    <xf numFmtId="0" fontId="0" fillId="0" borderId="107" xfId="0" applyFill="1" applyBorder="1"/>
    <xf numFmtId="3" fontId="17" fillId="0" borderId="98" xfId="0" applyNumberFormat="1" applyFont="1" applyFill="1" applyBorder="1" applyAlignment="1" applyProtection="1">
      <alignment vertical="center"/>
    </xf>
    <xf numFmtId="3" fontId="17" fillId="0" borderId="98" xfId="0" quotePrefix="1" applyNumberFormat="1" applyFont="1" applyFill="1" applyBorder="1" applyAlignment="1" applyProtection="1">
      <alignment vertical="center"/>
    </xf>
    <xf numFmtId="3" fontId="17" fillId="0" borderId="98" xfId="0" quotePrefix="1" applyNumberFormat="1" applyFont="1" applyFill="1" applyBorder="1" applyAlignment="1" applyProtection="1">
      <alignment horizontal="center" vertical="center"/>
    </xf>
    <xf numFmtId="169" fontId="23" fillId="0" borderId="95" xfId="7" applyNumberFormat="1" applyFont="1" applyFill="1" applyBorder="1" applyAlignment="1" applyProtection="1">
      <alignment vertical="center"/>
      <protection locked="0"/>
    </xf>
    <xf numFmtId="169" fontId="23" fillId="0" borderId="18" xfId="7" applyNumberFormat="1" applyFont="1" applyFill="1" applyBorder="1" applyAlignment="1" applyProtection="1">
      <alignment vertical="center"/>
      <protection locked="0"/>
    </xf>
    <xf numFmtId="164" fontId="4" fillId="0" borderId="76" xfId="6" applyNumberFormat="1" applyFont="1" applyFill="1" applyBorder="1" applyAlignment="1" applyProtection="1">
      <alignment horizontal="right" vertical="center" wrapText="1"/>
    </xf>
    <xf numFmtId="164" fontId="4" fillId="0" borderId="76" xfId="6" applyNumberFormat="1" applyFont="1" applyFill="1" applyBorder="1" applyAlignment="1" applyProtection="1">
      <alignment vertical="center" wrapText="1"/>
    </xf>
    <xf numFmtId="164" fontId="13" fillId="0" borderId="69" xfId="6" applyNumberFormat="1" applyFont="1" applyFill="1" applyBorder="1" applyAlignment="1" applyProtection="1">
      <alignment horizontal="right" vertical="center" wrapText="1"/>
      <protection locked="0"/>
    </xf>
    <xf numFmtId="0" fontId="4" fillId="0" borderId="77" xfId="6" applyFont="1" applyFill="1" applyBorder="1" applyAlignment="1" applyProtection="1">
      <alignment horizontal="center" vertical="center" wrapText="1"/>
    </xf>
    <xf numFmtId="0" fontId="4" fillId="0" borderId="10" xfId="6" applyFont="1" applyFill="1" applyBorder="1" applyAlignment="1" applyProtection="1">
      <alignment horizontal="center" vertical="center" wrapText="1"/>
    </xf>
    <xf numFmtId="0" fontId="4" fillId="0" borderId="78" xfId="6" applyFont="1" applyFill="1" applyBorder="1" applyAlignment="1" applyProtection="1">
      <alignment horizontal="left" vertical="center" wrapText="1"/>
    </xf>
    <xf numFmtId="49" fontId="4" fillId="0" borderId="77" xfId="6" applyNumberFormat="1" applyFont="1" applyFill="1" applyBorder="1" applyAlignment="1" applyProtection="1">
      <alignment horizontal="left" vertical="center" wrapText="1" indent="1"/>
    </xf>
    <xf numFmtId="0" fontId="4" fillId="0" borderId="78" xfId="6" applyFont="1" applyFill="1" applyBorder="1" applyAlignment="1" applyProtection="1">
      <alignment horizontal="left" vertical="center" wrapText="1" indent="1"/>
    </xf>
    <xf numFmtId="49" fontId="13" fillId="0" borderId="66" xfId="6" applyNumberFormat="1" applyFont="1" applyFill="1" applyBorder="1" applyAlignment="1" applyProtection="1">
      <alignment horizontal="left" vertical="center" wrapText="1" indent="1"/>
    </xf>
    <xf numFmtId="0" fontId="60" fillId="0" borderId="67" xfId="0" applyFont="1" applyBorder="1" applyAlignment="1" applyProtection="1">
      <alignment horizontal="left" wrapText="1" indent="1"/>
    </xf>
    <xf numFmtId="49" fontId="13" fillId="0" borderId="68" xfId="6" applyNumberFormat="1" applyFont="1" applyFill="1" applyBorder="1" applyAlignment="1" applyProtection="1">
      <alignment horizontal="left" vertical="center" wrapText="1" indent="1"/>
    </xf>
    <xf numFmtId="0" fontId="60" fillId="0" borderId="69" xfId="0" applyFont="1" applyBorder="1" applyAlignment="1" applyProtection="1">
      <alignment horizontal="left" wrapText="1" indent="1"/>
    </xf>
    <xf numFmtId="49" fontId="13" fillId="0" borderId="70" xfId="6" applyNumberFormat="1" applyFont="1" applyFill="1" applyBorder="1" applyAlignment="1" applyProtection="1">
      <alignment horizontal="left" vertical="center" wrapText="1" indent="1"/>
    </xf>
    <xf numFmtId="0" fontId="60" fillId="0" borderId="71" xfId="0" applyFont="1" applyBorder="1" applyAlignment="1" applyProtection="1">
      <alignment horizontal="left" wrapText="1" indent="1"/>
    </xf>
    <xf numFmtId="49" fontId="4" fillId="0" borderId="74" xfId="6" applyNumberFormat="1" applyFont="1" applyFill="1" applyBorder="1" applyAlignment="1" applyProtection="1">
      <alignment horizontal="left" vertical="center" wrapText="1" indent="1"/>
    </xf>
    <xf numFmtId="0" fontId="42" fillId="0" borderId="75" xfId="0" applyFont="1" applyBorder="1" applyAlignment="1" applyProtection="1">
      <alignment horizontal="left" vertical="center" wrapText="1" indent="1"/>
    </xf>
    <xf numFmtId="164" fontId="27" fillId="0" borderId="75" xfId="6" applyNumberFormat="1" applyFont="1" applyFill="1" applyBorder="1" applyAlignment="1" applyProtection="1">
      <alignment horizontal="right" vertical="center" wrapText="1"/>
      <protection locked="0"/>
    </xf>
    <xf numFmtId="49" fontId="13" fillId="0" borderId="72" xfId="6" applyNumberFormat="1" applyFont="1" applyFill="1" applyBorder="1" applyAlignment="1" applyProtection="1">
      <alignment horizontal="left" vertical="center" wrapText="1" indent="1"/>
    </xf>
    <xf numFmtId="0" fontId="60" fillId="0" borderId="73" xfId="0" applyFont="1" applyBorder="1" applyAlignment="1" applyProtection="1">
      <alignment horizontal="left" wrapText="1" indent="1"/>
    </xf>
    <xf numFmtId="164" fontId="13" fillId="0" borderId="73" xfId="6" applyNumberFormat="1" applyFont="1" applyFill="1" applyBorder="1" applyAlignment="1" applyProtection="1">
      <alignment horizontal="right" vertical="center" wrapText="1"/>
      <protection locked="0"/>
    </xf>
    <xf numFmtId="49" fontId="8" fillId="0" borderId="79" xfId="6" applyNumberFormat="1" applyFont="1" applyFill="1" applyBorder="1" applyAlignment="1" applyProtection="1">
      <alignment horizontal="left" vertical="center" wrapText="1" indent="1"/>
    </xf>
    <xf numFmtId="0" fontId="64" fillId="0" borderId="80" xfId="0" applyFont="1" applyBorder="1" applyAlignment="1" applyProtection="1">
      <alignment horizontal="left" wrapText="1" indent="1"/>
    </xf>
    <xf numFmtId="164" fontId="8" fillId="0" borderId="80" xfId="6" applyNumberFormat="1" applyFont="1" applyFill="1" applyBorder="1" applyAlignment="1" applyProtection="1">
      <alignment horizontal="right" vertical="center" wrapText="1"/>
      <protection locked="0"/>
    </xf>
    <xf numFmtId="0" fontId="4" fillId="0" borderId="74" xfId="6" applyFont="1" applyFill="1" applyBorder="1" applyAlignment="1" applyProtection="1">
      <alignment horizontal="left" vertical="center" wrapText="1" indent="1"/>
    </xf>
    <xf numFmtId="0" fontId="4" fillId="0" borderId="75" xfId="6" applyFont="1" applyFill="1" applyBorder="1" applyAlignment="1" applyProtection="1">
      <alignment horizontal="left" vertical="center" wrapText="1" indent="1"/>
    </xf>
    <xf numFmtId="164" fontId="27" fillId="0" borderId="73" xfId="6" applyNumberFormat="1" applyFont="1" applyFill="1" applyBorder="1" applyAlignment="1" applyProtection="1">
      <alignment horizontal="right" vertical="center" wrapText="1"/>
      <protection locked="0"/>
    </xf>
    <xf numFmtId="164" fontId="4" fillId="0" borderId="69" xfId="6" applyNumberFormat="1" applyFont="1" applyFill="1" applyBorder="1" applyAlignment="1" applyProtection="1">
      <alignment horizontal="right" vertical="center" wrapText="1"/>
    </xf>
    <xf numFmtId="0" fontId="60" fillId="0" borderId="69" xfId="0" applyFont="1" applyBorder="1" applyAlignment="1" applyProtection="1">
      <alignment horizontal="left" vertical="top" wrapText="1" indent="1"/>
    </xf>
    <xf numFmtId="0" fontId="60" fillId="0" borderId="71" xfId="0" applyFont="1" applyBorder="1" applyAlignment="1" applyProtection="1">
      <alignment horizontal="left" vertical="top" wrapText="1" indent="1"/>
    </xf>
    <xf numFmtId="164" fontId="13" fillId="0" borderId="71" xfId="6" applyNumberFormat="1" applyFont="1" applyFill="1" applyBorder="1" applyAlignment="1" applyProtection="1">
      <alignment horizontal="right" vertical="center" wrapText="1"/>
      <protection locked="0"/>
    </xf>
    <xf numFmtId="49" fontId="13" fillId="0" borderId="5" xfId="6" applyNumberFormat="1" applyFont="1" applyFill="1" applyBorder="1" applyAlignment="1" applyProtection="1">
      <alignment horizontal="left" vertical="center" wrapText="1" indent="1"/>
    </xf>
    <xf numFmtId="0" fontId="60" fillId="0" borderId="1" xfId="0" applyFont="1" applyBorder="1" applyAlignment="1" applyProtection="1">
      <alignment horizontal="left" wrapText="1" indent="1"/>
    </xf>
    <xf numFmtId="164" fontId="13" fillId="0" borderId="1" xfId="6" applyNumberFormat="1" applyFont="1" applyFill="1" applyBorder="1" applyAlignment="1" applyProtection="1">
      <alignment horizontal="right" vertical="center" wrapText="1"/>
      <protection locked="0"/>
    </xf>
    <xf numFmtId="164" fontId="13" fillId="0" borderId="87" xfId="6" applyNumberFormat="1" applyFont="1" applyFill="1" applyBorder="1" applyAlignment="1" applyProtection="1">
      <alignment horizontal="right" vertical="center" wrapText="1"/>
      <protection locked="0"/>
    </xf>
    <xf numFmtId="164" fontId="15" fillId="0" borderId="69" xfId="6" applyNumberFormat="1" applyFont="1" applyFill="1" applyBorder="1" applyAlignment="1" applyProtection="1">
      <alignment horizontal="right" vertical="center" wrapText="1"/>
      <protection locked="0"/>
    </xf>
    <xf numFmtId="164" fontId="15" fillId="0" borderId="84" xfId="6" applyNumberFormat="1" applyFont="1" applyFill="1" applyBorder="1" applyAlignment="1" applyProtection="1">
      <alignment horizontal="right" vertical="center" wrapText="1"/>
      <protection locked="0"/>
    </xf>
    <xf numFmtId="49" fontId="8" fillId="0" borderId="68" xfId="6" applyNumberFormat="1" applyFont="1" applyFill="1" applyBorder="1" applyAlignment="1" applyProtection="1">
      <alignment horizontal="left" vertical="center" wrapText="1" indent="1"/>
    </xf>
    <xf numFmtId="0" fontId="64" fillId="0" borderId="69" xfId="0" applyFont="1" applyBorder="1" applyAlignment="1" applyProtection="1">
      <alignment horizontal="left" wrapText="1" indent="1"/>
    </xf>
    <xf numFmtId="49" fontId="60" fillId="0" borderId="69" xfId="0" quotePrefix="1" applyNumberFormat="1" applyFont="1" applyBorder="1" applyAlignment="1" applyProtection="1">
      <alignment horizontal="left" wrapText="1" indent="1"/>
    </xf>
    <xf numFmtId="49" fontId="60" fillId="0" borderId="69" xfId="0" applyNumberFormat="1" applyFont="1" applyBorder="1" applyAlignment="1" applyProtection="1">
      <alignment horizontal="left" wrapText="1" indent="3"/>
    </xf>
    <xf numFmtId="49" fontId="64" fillId="0" borderId="69" xfId="0" applyNumberFormat="1" applyFont="1" applyBorder="1" applyAlignment="1" applyProtection="1">
      <alignment horizontal="left" wrapText="1" indent="3"/>
    </xf>
    <xf numFmtId="0" fontId="60" fillId="0" borderId="69" xfId="0" applyFont="1" applyBorder="1" applyAlignment="1" applyProtection="1">
      <alignment horizontal="left" wrapText="1" indent="3"/>
    </xf>
    <xf numFmtId="164" fontId="1" fillId="0" borderId="69" xfId="6" applyNumberFormat="1" applyFont="1" applyFill="1" applyBorder="1" applyAlignment="1" applyProtection="1">
      <alignment horizontal="right" vertical="center" wrapText="1"/>
    </xf>
    <xf numFmtId="164" fontId="27" fillId="0" borderId="69" xfId="6" applyNumberFormat="1" applyFont="1" applyFill="1" applyBorder="1" applyAlignment="1" applyProtection="1">
      <alignment horizontal="right" vertical="center" wrapText="1"/>
    </xf>
    <xf numFmtId="164" fontId="1" fillId="0" borderId="69" xfId="6" applyNumberFormat="1" applyFont="1" applyFill="1" applyBorder="1" applyAlignment="1" applyProtection="1">
      <alignment horizontal="right" vertical="center" wrapText="1"/>
      <protection locked="0"/>
    </xf>
    <xf numFmtId="0" fontId="60" fillId="0" borderId="123" xfId="0" applyFont="1" applyBorder="1" applyAlignment="1" applyProtection="1">
      <alignment horizontal="left" wrapText="1" indent="1"/>
    </xf>
    <xf numFmtId="0" fontId="60" fillId="0" borderId="80" xfId="0" applyFont="1" applyBorder="1" applyAlignment="1" applyProtection="1">
      <alignment horizontal="left" wrapText="1" indent="1"/>
    </xf>
    <xf numFmtId="164" fontId="27" fillId="0" borderId="73" xfId="6" applyNumberFormat="1" applyFont="1" applyFill="1" applyBorder="1" applyAlignment="1" applyProtection="1">
      <alignment horizontal="right" vertical="center" wrapText="1"/>
    </xf>
    <xf numFmtId="164" fontId="27" fillId="0" borderId="71" xfId="6" applyNumberFormat="1" applyFont="1" applyFill="1" applyBorder="1" applyAlignment="1" applyProtection="1">
      <alignment horizontal="right" vertical="center" wrapText="1"/>
      <protection locked="0"/>
    </xf>
    <xf numFmtId="164" fontId="27" fillId="0" borderId="75" xfId="6" applyNumberFormat="1" applyFont="1" applyFill="1" applyBorder="1" applyAlignment="1" applyProtection="1">
      <alignment horizontal="right" vertical="center" wrapText="1"/>
    </xf>
    <xf numFmtId="49" fontId="8" fillId="0" borderId="70" xfId="6" applyNumberFormat="1" applyFont="1" applyFill="1" applyBorder="1" applyAlignment="1" applyProtection="1">
      <alignment horizontal="left" vertical="center" wrapText="1" indent="1"/>
    </xf>
    <xf numFmtId="0" fontId="64" fillId="0" borderId="71" xfId="0" applyFont="1" applyBorder="1" applyAlignment="1" applyProtection="1">
      <alignment horizontal="left" wrapText="1" indent="1"/>
    </xf>
    <xf numFmtId="164" fontId="15" fillId="0" borderId="71" xfId="6" applyNumberFormat="1" applyFont="1" applyFill="1" applyBorder="1" applyAlignment="1" applyProtection="1">
      <alignment horizontal="right" vertical="center" wrapText="1"/>
      <protection locked="0"/>
    </xf>
    <xf numFmtId="49" fontId="27" fillId="0" borderId="68" xfId="6" applyNumberFormat="1" applyFont="1" applyFill="1" applyBorder="1" applyAlignment="1" applyProtection="1">
      <alignment horizontal="left" vertical="center" wrapText="1" indent="1"/>
    </xf>
    <xf numFmtId="0" fontId="42" fillId="0" borderId="73" xfId="0" applyFont="1" applyFill="1" applyBorder="1" applyAlignment="1" applyProtection="1">
      <alignment horizontal="left" vertical="center" wrapText="1" indent="1"/>
    </xf>
    <xf numFmtId="0" fontId="60" fillId="0" borderId="69" xfId="0" applyFont="1" applyBorder="1" applyAlignment="1" applyProtection="1">
      <alignment wrapText="1"/>
    </xf>
    <xf numFmtId="0" fontId="42" fillId="0" borderId="69" xfId="0" applyFont="1" applyBorder="1" applyAlignment="1" applyProtection="1">
      <alignment horizontal="left" vertical="center" wrapText="1" indent="1"/>
    </xf>
    <xf numFmtId="49" fontId="4" fillId="0" borderId="91" xfId="6" applyNumberFormat="1" applyFont="1" applyFill="1" applyBorder="1" applyAlignment="1" applyProtection="1">
      <alignment horizontal="left" vertical="center" wrapText="1" indent="1"/>
    </xf>
    <xf numFmtId="0" fontId="42" fillId="0" borderId="90" xfId="0" applyFont="1" applyBorder="1" applyAlignment="1" applyProtection="1">
      <alignment horizontal="left" wrapText="1" indent="1"/>
    </xf>
    <xf numFmtId="164" fontId="27" fillId="0" borderId="90" xfId="6" applyNumberFormat="1" applyFont="1" applyFill="1" applyBorder="1" applyAlignment="1" applyProtection="1">
      <alignment horizontal="right" vertical="center" wrapText="1"/>
    </xf>
    <xf numFmtId="0" fontId="42" fillId="0" borderId="49" xfId="0" applyFont="1" applyBorder="1" applyAlignment="1" applyProtection="1">
      <alignment horizontal="left" vertical="center" wrapText="1" indent="1"/>
    </xf>
    <xf numFmtId="0" fontId="42" fillId="0" borderId="49" xfId="0" applyFont="1" applyBorder="1" applyAlignment="1" applyProtection="1">
      <alignment vertical="center" wrapText="1"/>
    </xf>
    <xf numFmtId="0" fontId="42" fillId="0" borderId="81" xfId="0" applyFont="1" applyBorder="1" applyAlignment="1" applyProtection="1">
      <alignment vertical="top" wrapText="1"/>
    </xf>
    <xf numFmtId="0" fontId="4" fillId="0" borderId="8" xfId="6" applyFont="1" applyFill="1" applyBorder="1" applyAlignment="1" applyProtection="1">
      <alignment horizontal="center" vertical="center" wrapText="1"/>
    </xf>
    <xf numFmtId="0" fontId="4" fillId="0" borderId="9" xfId="6" applyFont="1" applyFill="1" applyBorder="1" applyAlignment="1" applyProtection="1">
      <alignment horizontal="left" vertical="center" wrapText="1"/>
    </xf>
    <xf numFmtId="0" fontId="4" fillId="0" borderId="11" xfId="6" applyFont="1" applyFill="1" applyBorder="1" applyAlignment="1" applyProtection="1">
      <alignment vertical="center" wrapText="1"/>
    </xf>
    <xf numFmtId="164" fontId="4" fillId="0" borderId="11" xfId="6" applyNumberFormat="1" applyFont="1" applyFill="1" applyBorder="1" applyAlignment="1" applyProtection="1">
      <alignment horizontal="right" vertical="center" wrapText="1"/>
    </xf>
    <xf numFmtId="49" fontId="13" fillId="0" borderId="7" xfId="6" applyNumberFormat="1" applyFont="1" applyFill="1" applyBorder="1" applyAlignment="1" applyProtection="1">
      <alignment horizontal="left" vertical="center" wrapText="1"/>
    </xf>
    <xf numFmtId="0" fontId="13" fillId="0" borderId="2" xfId="6" applyFont="1" applyFill="1" applyBorder="1" applyAlignment="1" applyProtection="1">
      <alignment horizontal="left" vertical="center" wrapText="1"/>
    </xf>
    <xf numFmtId="164" fontId="13" fillId="0" borderId="2" xfId="6" applyNumberFormat="1" applyFont="1" applyFill="1" applyBorder="1" applyAlignment="1" applyProtection="1">
      <alignment horizontal="right" vertical="center" wrapText="1"/>
      <protection locked="0"/>
    </xf>
    <xf numFmtId="164" fontId="13" fillId="0" borderId="24" xfId="6" applyNumberFormat="1" applyFont="1" applyFill="1" applyBorder="1" applyAlignment="1" applyProtection="1">
      <alignment horizontal="right" vertical="center" wrapText="1"/>
      <protection locked="0"/>
    </xf>
    <xf numFmtId="49" fontId="13" fillId="0" borderId="5" xfId="6" applyNumberFormat="1" applyFont="1" applyFill="1" applyBorder="1" applyAlignment="1" applyProtection="1">
      <alignment horizontal="left" vertical="center" wrapText="1"/>
    </xf>
    <xf numFmtId="0" fontId="13" fillId="0" borderId="1" xfId="6" applyFont="1" applyFill="1" applyBorder="1" applyAlignment="1" applyProtection="1">
      <alignment horizontal="left" vertical="center" wrapText="1"/>
    </xf>
    <xf numFmtId="164" fontId="13" fillId="0" borderId="18" xfId="6" applyNumberFormat="1" applyFont="1" applyFill="1" applyBorder="1" applyAlignment="1" applyProtection="1">
      <alignment horizontal="right" vertical="center" wrapText="1"/>
      <protection locked="0"/>
    </xf>
    <xf numFmtId="164" fontId="13" fillId="0" borderId="4" xfId="6" applyNumberFormat="1" applyFont="1" applyFill="1" applyBorder="1" applyAlignment="1" applyProtection="1">
      <alignment horizontal="right" vertical="center" wrapText="1"/>
      <protection locked="0"/>
    </xf>
    <xf numFmtId="164" fontId="13" fillId="0" borderId="27" xfId="6" applyNumberFormat="1" applyFont="1" applyFill="1" applyBorder="1" applyAlignment="1" applyProtection="1">
      <alignment horizontal="right" vertical="center" wrapText="1"/>
      <protection locked="0"/>
    </xf>
    <xf numFmtId="0" fontId="13" fillId="0" borderId="3" xfId="6" applyFont="1" applyFill="1" applyBorder="1" applyAlignment="1" applyProtection="1">
      <alignment horizontal="left" vertical="center" wrapText="1"/>
    </xf>
    <xf numFmtId="0" fontId="13" fillId="0" borderId="0" xfId="6" applyFont="1" applyFill="1" applyBorder="1" applyAlignment="1" applyProtection="1">
      <alignment horizontal="left" vertical="center" wrapText="1"/>
    </xf>
    <xf numFmtId="49" fontId="15" fillId="0" borderId="5" xfId="6" applyNumberFormat="1" applyFont="1" applyFill="1" applyBorder="1" applyAlignment="1" applyProtection="1">
      <alignment horizontal="left" vertical="center" wrapText="1"/>
    </xf>
    <xf numFmtId="0" fontId="15" fillId="0" borderId="1" xfId="6" applyFont="1" applyFill="1" applyBorder="1" applyAlignment="1" applyProtection="1">
      <alignment horizontal="left"/>
    </xf>
    <xf numFmtId="164" fontId="15" fillId="0" borderId="4" xfId="6" applyNumberFormat="1" applyFont="1" applyFill="1" applyBorder="1" applyAlignment="1" applyProtection="1">
      <alignment horizontal="right" vertical="center" wrapText="1"/>
      <protection locked="0"/>
    </xf>
    <xf numFmtId="164" fontId="15" fillId="0" borderId="27" xfId="6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6" applyFont="1" applyFill="1"/>
    <xf numFmtId="0" fontId="15" fillId="0" borderId="1" xfId="6" applyFont="1" applyFill="1" applyBorder="1" applyAlignment="1" applyProtection="1">
      <alignment horizontal="left" vertical="center" wrapText="1"/>
    </xf>
    <xf numFmtId="49" fontId="15" fillId="0" borderId="37" xfId="6" applyNumberFormat="1" applyFont="1" applyFill="1" applyBorder="1" applyAlignment="1" applyProtection="1">
      <alignment horizontal="left" vertical="center" wrapText="1"/>
    </xf>
    <xf numFmtId="0" fontId="15" fillId="0" borderId="4" xfId="6" applyFont="1" applyFill="1" applyBorder="1" applyAlignment="1" applyProtection="1">
      <alignment horizontal="left" vertical="center" wrapText="1"/>
    </xf>
    <xf numFmtId="49" fontId="15" fillId="0" borderId="16" xfId="6" applyNumberFormat="1" applyFont="1" applyFill="1" applyBorder="1" applyAlignment="1" applyProtection="1">
      <alignment horizontal="left" vertical="center" wrapText="1"/>
    </xf>
    <xf numFmtId="49" fontId="15" fillId="0" borderId="60" xfId="6" applyNumberFormat="1" applyFont="1" applyFill="1" applyBorder="1" applyAlignment="1" applyProtection="1">
      <alignment horizontal="left" vertical="center" wrapText="1"/>
    </xf>
    <xf numFmtId="0" fontId="15" fillId="0" borderId="19" xfId="6" applyFont="1" applyFill="1" applyBorder="1" applyAlignment="1" applyProtection="1">
      <alignment horizontal="left" vertical="center" wrapText="1"/>
    </xf>
    <xf numFmtId="164" fontId="15" fillId="0" borderId="19" xfId="6" applyNumberFormat="1" applyFont="1" applyFill="1" applyBorder="1" applyAlignment="1" applyProtection="1">
      <alignment horizontal="right" vertical="center" wrapText="1"/>
      <protection locked="0"/>
    </xf>
    <xf numFmtId="164" fontId="15" fillId="0" borderId="20" xfId="6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6" applyFont="1" applyFill="1" applyBorder="1" applyAlignment="1" applyProtection="1">
      <alignment horizontal="left" vertical="center" wrapText="1"/>
    </xf>
    <xf numFmtId="0" fontId="4" fillId="0" borderId="10" xfId="6" applyFont="1" applyFill="1" applyBorder="1" applyAlignment="1" applyProtection="1">
      <alignment vertical="center" wrapText="1"/>
    </xf>
    <xf numFmtId="164" fontId="4" fillId="0" borderId="10" xfId="6" applyNumberFormat="1" applyFont="1" applyFill="1" applyBorder="1" applyAlignment="1" applyProtection="1">
      <alignment horizontal="right" vertical="center" wrapText="1"/>
    </xf>
    <xf numFmtId="164" fontId="4" fillId="0" borderId="12" xfId="6" applyNumberFormat="1" applyFont="1" applyFill="1" applyBorder="1" applyAlignment="1" applyProtection="1">
      <alignment horizontal="right" vertical="center" wrapText="1"/>
    </xf>
    <xf numFmtId="49" fontId="13" fillId="0" borderId="6" xfId="6" applyNumberFormat="1" applyFont="1" applyFill="1" applyBorder="1" applyAlignment="1" applyProtection="1">
      <alignment horizontal="left" vertical="center" wrapText="1"/>
    </xf>
    <xf numFmtId="164" fontId="13" fillId="0" borderId="26" xfId="6" applyNumberFormat="1" applyFont="1" applyFill="1" applyBorder="1" applyAlignment="1" applyProtection="1">
      <alignment horizontal="right" vertical="center" wrapText="1"/>
      <protection locked="0"/>
    </xf>
    <xf numFmtId="164" fontId="13" fillId="0" borderId="17" xfId="6" applyNumberFormat="1" applyFont="1" applyFill="1" applyBorder="1" applyAlignment="1" applyProtection="1">
      <alignment horizontal="right" vertical="center" wrapText="1"/>
      <protection locked="0"/>
    </xf>
    <xf numFmtId="0" fontId="13" fillId="0" borderId="4" xfId="6" applyFont="1" applyFill="1" applyBorder="1" applyAlignment="1" applyProtection="1">
      <alignment horizontal="left" vertical="center" wrapText="1"/>
    </xf>
    <xf numFmtId="0" fontId="60" fillId="0" borderId="1" xfId="0" applyFont="1" applyFill="1" applyBorder="1" applyAlignment="1" applyProtection="1">
      <alignment horizontal="left" vertical="center" wrapText="1"/>
    </xf>
    <xf numFmtId="49" fontId="8" fillId="0" borderId="6" xfId="6" applyNumberFormat="1" applyFont="1" applyFill="1" applyBorder="1" applyAlignment="1" applyProtection="1">
      <alignment horizontal="left" vertical="center" wrapText="1"/>
    </xf>
    <xf numFmtId="0" fontId="64" fillId="0" borderId="1" xfId="0" applyFont="1" applyBorder="1" applyAlignment="1" applyProtection="1">
      <alignment horizontal="left" vertical="center" wrapText="1"/>
    </xf>
    <xf numFmtId="164" fontId="15" fillId="0" borderId="1" xfId="6" applyNumberFormat="1" applyFont="1" applyFill="1" applyBorder="1" applyAlignment="1" applyProtection="1">
      <alignment horizontal="right" vertical="center" wrapText="1"/>
      <protection locked="0"/>
    </xf>
    <xf numFmtId="0" fontId="64" fillId="0" borderId="1" xfId="0" applyFont="1" applyBorder="1" applyAlignment="1" applyProtection="1">
      <alignment horizontal="left" vertical="center" wrapText="1" indent="2"/>
    </xf>
    <xf numFmtId="49" fontId="64" fillId="0" borderId="1" xfId="0" applyNumberFormat="1" applyFont="1" applyBorder="1" applyAlignment="1" applyProtection="1">
      <alignment horizontal="left" vertical="center" wrapText="1" indent="2"/>
    </xf>
    <xf numFmtId="164" fontId="8" fillId="0" borderId="1" xfId="6" applyNumberFormat="1" applyFont="1" applyFill="1" applyBorder="1" applyAlignment="1" applyProtection="1">
      <alignment horizontal="right" vertical="center" wrapText="1"/>
      <protection locked="0"/>
    </xf>
    <xf numFmtId="49" fontId="8" fillId="0" borderId="1" xfId="6" applyNumberFormat="1" applyFont="1" applyFill="1" applyBorder="1" applyAlignment="1" applyProtection="1">
      <alignment horizontal="left" vertical="center" wrapText="1"/>
    </xf>
    <xf numFmtId="164" fontId="8" fillId="0" borderId="4" xfId="6" applyNumberFormat="1" applyFont="1" applyFill="1" applyBorder="1" applyAlignment="1" applyProtection="1">
      <alignment horizontal="right" vertical="center" wrapText="1"/>
      <protection locked="0"/>
    </xf>
    <xf numFmtId="49" fontId="8" fillId="0" borderId="4" xfId="6" applyNumberFormat="1" applyFont="1" applyFill="1" applyBorder="1" applyAlignment="1" applyProtection="1">
      <alignment horizontal="left" vertical="center" wrapText="1"/>
    </xf>
    <xf numFmtId="49" fontId="64" fillId="0" borderId="4" xfId="0" applyNumberFormat="1" applyFont="1" applyBorder="1" applyAlignment="1" applyProtection="1">
      <alignment horizontal="left" vertical="center" wrapText="1" indent="2"/>
    </xf>
    <xf numFmtId="0" fontId="37" fillId="0" borderId="10" xfId="6" applyFont="1" applyFill="1" applyBorder="1" applyAlignment="1" applyProtection="1">
      <alignment horizontal="left" vertical="center" wrapText="1"/>
    </xf>
    <xf numFmtId="49" fontId="42" fillId="0" borderId="8" xfId="0" applyNumberFormat="1" applyFont="1" applyBorder="1" applyAlignment="1" applyProtection="1">
      <alignment horizontal="left" vertical="center" wrapText="1"/>
    </xf>
    <xf numFmtId="0" fontId="60" fillId="0" borderId="10" xfId="0" applyFont="1" applyBorder="1" applyAlignment="1" applyProtection="1">
      <alignment horizontal="left" vertical="center" wrapText="1"/>
    </xf>
    <xf numFmtId="49" fontId="60" fillId="0" borderId="6" xfId="0" applyNumberFormat="1" applyFont="1" applyBorder="1" applyAlignment="1" applyProtection="1">
      <alignment horizontal="left" vertical="center" wrapText="1"/>
    </xf>
    <xf numFmtId="0" fontId="60" fillId="0" borderId="26" xfId="0" applyFont="1" applyBorder="1" applyAlignment="1" applyProtection="1">
      <alignment horizontal="left" vertical="center" wrapText="1"/>
    </xf>
    <xf numFmtId="49" fontId="60" fillId="0" borderId="5" xfId="0" applyNumberFormat="1" applyFont="1" applyBorder="1" applyAlignment="1" applyProtection="1">
      <alignment horizontal="left" vertical="center" wrapText="1"/>
    </xf>
    <xf numFmtId="0" fontId="60" fillId="0" borderId="1" xfId="0" applyFont="1" applyBorder="1" applyAlignment="1" applyProtection="1">
      <alignment horizontal="left" vertical="center" wrapText="1"/>
    </xf>
    <xf numFmtId="49" fontId="60" fillId="0" borderId="16" xfId="0" applyNumberFormat="1" applyFont="1" applyBorder="1" applyAlignment="1" applyProtection="1">
      <alignment horizontal="left" vertical="center" wrapText="1"/>
    </xf>
    <xf numFmtId="0" fontId="60" fillId="0" borderId="4" xfId="0" applyFont="1" applyBorder="1" applyAlignment="1" applyProtection="1">
      <alignment horizontal="left" vertical="center" wrapText="1"/>
    </xf>
    <xf numFmtId="164" fontId="13" fillId="0" borderId="10" xfId="6" applyNumberFormat="1" applyFont="1" applyFill="1" applyBorder="1" applyAlignment="1" applyProtection="1">
      <alignment horizontal="right" vertical="center" wrapText="1"/>
      <protection locked="0"/>
    </xf>
    <xf numFmtId="164" fontId="13" fillId="0" borderId="12" xfId="6" applyNumberFormat="1" applyFont="1" applyFill="1" applyBorder="1" applyAlignment="1" applyProtection="1">
      <alignment horizontal="right" vertical="center" wrapText="1"/>
      <protection locked="0"/>
    </xf>
    <xf numFmtId="49" fontId="60" fillId="0" borderId="8" xfId="0" applyNumberFormat="1" applyFont="1" applyBorder="1" applyAlignment="1" applyProtection="1">
      <alignment horizontal="left" vertical="center" wrapText="1"/>
    </xf>
    <xf numFmtId="0" fontId="42" fillId="0" borderId="8" xfId="0" applyFont="1" applyBorder="1" applyAlignment="1" applyProtection="1">
      <alignment horizontal="left" vertical="center" wrapText="1"/>
    </xf>
    <xf numFmtId="0" fontId="42" fillId="0" borderId="10" xfId="0" applyFont="1" applyBorder="1" applyAlignment="1" applyProtection="1">
      <alignment horizontal="left" vertical="center" wrapText="1"/>
    </xf>
    <xf numFmtId="164" fontId="42" fillId="0" borderId="10" xfId="0" applyNumberFormat="1" applyFont="1" applyBorder="1" applyAlignment="1" applyProtection="1">
      <alignment horizontal="right" vertical="center" wrapText="1"/>
    </xf>
    <xf numFmtId="0" fontId="42" fillId="0" borderId="13" xfId="0" applyFont="1" applyBorder="1" applyAlignment="1" applyProtection="1">
      <alignment horizontal="left" vertical="center" wrapText="1"/>
    </xf>
    <xf numFmtId="0" fontId="42" fillId="0" borderId="14" xfId="0" applyFont="1" applyBorder="1" applyAlignment="1" applyProtection="1">
      <alignment horizontal="left" vertical="center" wrapText="1"/>
    </xf>
    <xf numFmtId="0" fontId="0" fillId="0" borderId="95" xfId="0" applyFont="1" applyFill="1" applyBorder="1" applyAlignment="1">
      <alignment vertical="center" wrapText="1"/>
    </xf>
    <xf numFmtId="164" fontId="23" fillId="0" borderId="74" xfId="6" applyNumberFormat="1" applyFont="1" applyFill="1" applyBorder="1" applyAlignment="1" applyProtection="1">
      <alignment horizontal="right" vertical="center" wrapText="1"/>
    </xf>
    <xf numFmtId="164" fontId="23" fillId="0" borderId="10" xfId="6" applyNumberFormat="1" applyFont="1" applyFill="1" applyBorder="1"/>
    <xf numFmtId="164" fontId="17" fillId="0" borderId="180" xfId="6" applyNumberFormat="1" applyFont="1" applyFill="1" applyBorder="1" applyAlignment="1" applyProtection="1">
      <alignment horizontal="right" vertical="center" wrapText="1"/>
    </xf>
    <xf numFmtId="164" fontId="1" fillId="0" borderId="73" xfId="6" applyNumberFormat="1" applyFont="1" applyFill="1" applyBorder="1" applyAlignment="1" applyProtection="1">
      <alignment horizontal="right" vertical="center" wrapText="1"/>
    </xf>
    <xf numFmtId="164" fontId="18" fillId="0" borderId="128" xfId="6" applyNumberFormat="1" applyFont="1" applyFill="1" applyBorder="1" applyAlignment="1" applyProtection="1">
      <alignment horizontal="right" vertical="center" wrapText="1"/>
      <protection locked="0"/>
    </xf>
    <xf numFmtId="164" fontId="24" fillId="0" borderId="127" xfId="6" applyNumberFormat="1" applyFont="1" applyFill="1" applyBorder="1" applyAlignment="1" applyProtection="1">
      <alignment horizontal="right" vertical="center" wrapText="1"/>
      <protection locked="0"/>
    </xf>
    <xf numFmtId="3" fontId="29" fillId="0" borderId="12" xfId="6" applyNumberFormat="1" applyFont="1" applyFill="1" applyBorder="1" applyAlignment="1" applyProtection="1">
      <alignment horizontal="right" vertical="center" wrapText="1"/>
    </xf>
    <xf numFmtId="170" fontId="60" fillId="5" borderId="1" xfId="1" applyNumberFormat="1" applyFont="1" applyFill="1" applyBorder="1" applyAlignment="1" applyProtection="1">
      <protection locked="0"/>
    </xf>
    <xf numFmtId="0" fontId="0" fillId="5" borderId="26" xfId="6" applyFont="1" applyFill="1" applyBorder="1" applyProtection="1">
      <protection locked="0"/>
    </xf>
    <xf numFmtId="49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5" borderId="1" xfId="0" applyNumberFormat="1" applyFont="1" applyFill="1" applyBorder="1" applyAlignment="1" applyProtection="1">
      <alignment vertical="center" wrapText="1"/>
      <protection locked="0"/>
    </xf>
    <xf numFmtId="164" fontId="13" fillId="0" borderId="1" xfId="0" applyNumberFormat="1" applyFont="1" applyFill="1" applyBorder="1" applyAlignment="1" applyProtection="1">
      <alignment vertical="center" wrapText="1"/>
      <protection locked="0"/>
    </xf>
    <xf numFmtId="164" fontId="24" fillId="0" borderId="182" xfId="6" applyNumberFormat="1" applyFont="1" applyFill="1" applyBorder="1" applyAlignment="1" applyProtection="1">
      <alignment horizontal="right" vertical="center" wrapText="1"/>
      <protection locked="0"/>
    </xf>
    <xf numFmtId="164" fontId="27" fillId="0" borderId="113" xfId="6" applyNumberFormat="1" applyFont="1" applyFill="1" applyBorder="1" applyAlignment="1" applyProtection="1">
      <alignment horizontal="right" vertical="center" wrapText="1"/>
    </xf>
    <xf numFmtId="164" fontId="17" fillId="0" borderId="177" xfId="6" applyNumberFormat="1" applyFont="1" applyFill="1" applyBorder="1" applyAlignment="1" applyProtection="1">
      <alignment horizontal="right" vertical="center" wrapText="1"/>
    </xf>
    <xf numFmtId="164" fontId="17" fillId="0" borderId="184" xfId="6" applyNumberFormat="1" applyFont="1" applyFill="1" applyBorder="1" applyAlignment="1" applyProtection="1">
      <alignment horizontal="right" vertical="center" wrapText="1"/>
    </xf>
    <xf numFmtId="164" fontId="31" fillId="0" borderId="152" xfId="6" applyNumberFormat="1" applyFont="1" applyFill="1" applyBorder="1" applyAlignment="1" applyProtection="1">
      <alignment horizontal="right" vertical="center" wrapText="1"/>
    </xf>
    <xf numFmtId="164" fontId="55" fillId="0" borderId="0" xfId="0" applyNumberFormat="1" applyFont="1" applyFill="1" applyBorder="1" applyAlignment="1" applyProtection="1">
      <alignment horizontal="right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0" fillId="0" borderId="1" xfId="0" applyNumberFormat="1" applyFont="1" applyFill="1" applyBorder="1" applyAlignment="1" applyProtection="1">
      <alignment vertical="center" wrapText="1"/>
    </xf>
    <xf numFmtId="164" fontId="13" fillId="5" borderId="1" xfId="0" applyNumberFormat="1" applyFont="1" applyFill="1" applyBorder="1" applyAlignment="1">
      <alignment vertical="center" wrapText="1"/>
    </xf>
    <xf numFmtId="164" fontId="19" fillId="0" borderId="1" xfId="0" applyNumberFormat="1" applyFont="1" applyFill="1" applyBorder="1" applyAlignment="1">
      <alignment vertical="center" wrapText="1"/>
    </xf>
    <xf numFmtId="0" fontId="25" fillId="0" borderId="4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right" vertical="center"/>
    </xf>
    <xf numFmtId="0" fontId="24" fillId="0" borderId="26" xfId="0" applyFont="1" applyFill="1" applyBorder="1" applyAlignment="1">
      <alignment horizontal="right" vertical="center"/>
    </xf>
    <xf numFmtId="0" fontId="24" fillId="0" borderId="4" xfId="0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right" vertical="center"/>
    </xf>
    <xf numFmtId="3" fontId="74" fillId="0" borderId="0" xfId="0" applyNumberFormat="1" applyFont="1" applyFill="1" applyAlignment="1">
      <alignment horizontal="right" vertical="top" wrapText="1"/>
    </xf>
    <xf numFmtId="0" fontId="60" fillId="0" borderId="0" xfId="8" applyFont="1" applyFill="1"/>
    <xf numFmtId="0" fontId="60" fillId="0" borderId="1" xfId="8" applyFont="1" applyFill="1" applyBorder="1" applyAlignment="1">
      <alignment horizontal="center"/>
    </xf>
    <xf numFmtId="0" fontId="42" fillId="0" borderId="1" xfId="8" applyFont="1" applyFill="1" applyBorder="1"/>
    <xf numFmtId="0" fontId="60" fillId="0" borderId="0" xfId="8" applyFont="1" applyFill="1" applyBorder="1"/>
    <xf numFmtId="0" fontId="68" fillId="0" borderId="0" xfId="8" applyFont="1" applyFill="1" applyBorder="1" applyAlignment="1">
      <alignment horizontal="right"/>
    </xf>
    <xf numFmtId="0" fontId="60" fillId="0" borderId="1" xfId="8" applyFont="1" applyFill="1" applyBorder="1" applyAlignment="1">
      <alignment horizontal="left"/>
    </xf>
    <xf numFmtId="3" fontId="60" fillId="0" borderId="1" xfId="8" applyNumberFormat="1" applyFont="1" applyFill="1" applyBorder="1" applyAlignment="1"/>
    <xf numFmtId="0" fontId="60" fillId="0" borderId="1" xfId="8" applyFont="1" applyFill="1" applyBorder="1"/>
    <xf numFmtId="0" fontId="60" fillId="0" borderId="0" xfId="8" applyFont="1" applyFill="1" applyBorder="1" applyAlignment="1">
      <alignment horizontal="center"/>
    </xf>
    <xf numFmtId="169" fontId="4" fillId="0" borderId="0" xfId="7" applyNumberFormat="1" applyFont="1" applyFill="1" applyBorder="1" applyAlignment="1" applyProtection="1">
      <alignment vertical="center"/>
    </xf>
    <xf numFmtId="0" fontId="60" fillId="0" borderId="0" xfId="8" applyFont="1" applyFill="1" applyAlignment="1">
      <alignment horizontal="center"/>
    </xf>
    <xf numFmtId="3" fontId="51" fillId="0" borderId="1" xfId="0" applyNumberFormat="1" applyFont="1" applyFill="1" applyBorder="1" applyAlignment="1"/>
    <xf numFmtId="164" fontId="15" fillId="0" borderId="0" xfId="0" applyNumberFormat="1" applyFont="1" applyFill="1" applyAlignment="1" applyProtection="1">
      <alignment horizontal="center" textRotation="180" wrapText="1"/>
    </xf>
    <xf numFmtId="164" fontId="15" fillId="0" borderId="0" xfId="0" applyNumberFormat="1" applyFont="1" applyFill="1" applyAlignment="1" applyProtection="1">
      <alignment horizontal="center" textRotation="180" wrapText="1"/>
      <protection locked="0"/>
    </xf>
    <xf numFmtId="164" fontId="19" fillId="0" borderId="1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Fill="1" applyAlignment="1" applyProtection="1">
      <alignment vertical="center" wrapText="1"/>
    </xf>
    <xf numFmtId="0" fontId="21" fillId="0" borderId="0" xfId="0" applyFont="1" applyAlignment="1" applyProtection="1">
      <alignment horizontal="right" vertical="top"/>
      <protection locked="0"/>
    </xf>
    <xf numFmtId="164" fontId="18" fillId="0" borderId="0" xfId="0" applyNumberFormat="1" applyFont="1" applyFill="1" applyAlignment="1">
      <alignment vertical="center" wrapText="1"/>
    </xf>
    <xf numFmtId="0" fontId="17" fillId="0" borderId="65" xfId="0" applyFont="1" applyFill="1" applyBorder="1" applyAlignment="1" applyProtection="1">
      <alignment horizontal="centerContinuous" vertical="center" wrapText="1"/>
    </xf>
    <xf numFmtId="0" fontId="17" fillId="0" borderId="24" xfId="0" quotePrefix="1" applyFont="1" applyFill="1" applyBorder="1" applyAlignment="1" applyProtection="1">
      <alignment horizontal="right" vertical="center"/>
    </xf>
    <xf numFmtId="0" fontId="17" fillId="0" borderId="0" xfId="0" applyFont="1" applyFill="1" applyAlignment="1">
      <alignment vertical="center"/>
    </xf>
    <xf numFmtId="0" fontId="17" fillId="0" borderId="22" xfId="0" applyFont="1" applyFill="1" applyBorder="1" applyAlignment="1" applyProtection="1">
      <alignment vertical="center"/>
    </xf>
    <xf numFmtId="0" fontId="17" fillId="0" borderId="25" xfId="0" applyFont="1" applyFill="1" applyBorder="1" applyAlignment="1" applyProtection="1">
      <alignment horizontal="right" vertical="center"/>
    </xf>
    <xf numFmtId="0" fontId="17" fillId="0" borderId="0" xfId="0" applyFont="1" applyFill="1" applyAlignment="1" applyProtection="1">
      <alignment vertical="center"/>
    </xf>
    <xf numFmtId="0" fontId="75" fillId="0" borderId="0" xfId="0" applyFont="1" applyFill="1" applyAlignment="1" applyProtection="1">
      <alignment horizontal="right"/>
    </xf>
    <xf numFmtId="0" fontId="17" fillId="0" borderId="39" xfId="0" applyFont="1" applyFill="1" applyBorder="1" applyAlignment="1" applyProtection="1">
      <alignment horizontal="centerContinuous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17" fillId="0" borderId="52" xfId="0" applyFont="1" applyFill="1" applyBorder="1" applyAlignment="1" applyProtection="1">
      <alignment horizontal="center" vertical="center" wrapText="1"/>
    </xf>
    <xf numFmtId="0" fontId="17" fillId="0" borderId="23" xfId="0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164" fontId="23" fillId="0" borderId="180" xfId="6" applyNumberFormat="1" applyFont="1" applyFill="1" applyBorder="1" applyAlignment="1" applyProtection="1">
      <alignment horizontal="right" vertical="center" wrapText="1"/>
    </xf>
    <xf numFmtId="164" fontId="28" fillId="0" borderId="111" xfId="6" applyNumberFormat="1" applyFont="1" applyFill="1" applyBorder="1" applyAlignment="1" applyProtection="1">
      <alignment horizontal="right" vertical="center" wrapText="1"/>
      <protection locked="0"/>
    </xf>
    <xf numFmtId="164" fontId="17" fillId="0" borderId="0" xfId="6" applyNumberFormat="1" applyFont="1" applyFill="1" applyBorder="1" applyAlignment="1" applyProtection="1">
      <alignment horizontal="right" vertical="center" wrapText="1"/>
    </xf>
    <xf numFmtId="164" fontId="24" fillId="0" borderId="182" xfId="6" applyNumberFormat="1" applyFont="1" applyFill="1" applyBorder="1" applyAlignment="1" applyProtection="1">
      <alignment horizontal="right" vertical="center" wrapText="1"/>
    </xf>
    <xf numFmtId="0" fontId="24" fillId="0" borderId="181" xfId="0" applyFont="1" applyFill="1" applyBorder="1" applyAlignment="1" applyProtection="1">
      <alignment horizontal="right" vertical="center" wrapText="1"/>
    </xf>
    <xf numFmtId="164" fontId="24" fillId="0" borderId="115" xfId="6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Fill="1" applyAlignment="1">
      <alignment vertical="center" wrapText="1"/>
    </xf>
    <xf numFmtId="164" fontId="23" fillId="0" borderId="90" xfId="6" applyNumberFormat="1" applyFont="1" applyFill="1" applyBorder="1" applyAlignment="1" applyProtection="1">
      <alignment horizontal="right" vertical="center" wrapText="1"/>
    </xf>
    <xf numFmtId="164" fontId="23" fillId="0" borderId="113" xfId="6" applyNumberFormat="1" applyFont="1" applyFill="1" applyBorder="1" applyAlignment="1" applyProtection="1">
      <alignment horizontal="right" vertical="center" wrapText="1"/>
    </xf>
    <xf numFmtId="164" fontId="23" fillId="0" borderId="110" xfId="6" applyNumberFormat="1" applyFont="1" applyFill="1" applyBorder="1" applyAlignment="1" applyProtection="1">
      <alignment horizontal="right" vertical="center" wrapText="1"/>
    </xf>
    <xf numFmtId="164" fontId="23" fillId="0" borderId="116" xfId="6" applyNumberFormat="1" applyFont="1" applyFill="1" applyBorder="1" applyAlignment="1" applyProtection="1">
      <alignment horizontal="right" vertical="center" wrapText="1"/>
    </xf>
    <xf numFmtId="164" fontId="17" fillId="0" borderId="81" xfId="6" applyNumberFormat="1" applyFont="1" applyFill="1" applyBorder="1" applyAlignment="1" applyProtection="1">
      <alignment horizontal="right" vertical="center" wrapText="1"/>
    </xf>
    <xf numFmtId="164" fontId="17" fillId="0" borderId="93" xfId="6" applyNumberFormat="1" applyFont="1" applyFill="1" applyBorder="1" applyAlignment="1" applyProtection="1">
      <alignment horizontal="right" vertical="center" wrapText="1"/>
    </xf>
    <xf numFmtId="0" fontId="24" fillId="0" borderId="0" xfId="0" applyFont="1" applyFill="1" applyAlignment="1" applyProtection="1">
      <alignment vertical="center" wrapText="1"/>
    </xf>
    <xf numFmtId="0" fontId="24" fillId="0" borderId="0" xfId="0" applyFont="1" applyFill="1" applyAlignment="1" applyProtection="1">
      <alignment horizontal="right" vertical="center" wrapText="1"/>
    </xf>
    <xf numFmtId="0" fontId="17" fillId="0" borderId="8" xfId="6" applyFont="1" applyFill="1" applyBorder="1" applyAlignment="1" applyProtection="1">
      <alignment horizontal="centerContinuous" vertical="center" wrapText="1"/>
    </xf>
    <xf numFmtId="0" fontId="17" fillId="0" borderId="10" xfId="6" applyFont="1" applyFill="1" applyBorder="1" applyAlignment="1" applyProtection="1">
      <alignment horizontal="centerContinuous" vertical="center" wrapText="1"/>
    </xf>
    <xf numFmtId="0" fontId="24" fillId="0" borderId="0" xfId="6" applyFont="1" applyFill="1"/>
    <xf numFmtId="164" fontId="18" fillId="0" borderId="146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126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53" xfId="6" applyNumberFormat="1" applyFont="1" applyFill="1" applyBorder="1" applyAlignment="1" applyProtection="1">
      <alignment horizontal="right" vertical="center" wrapText="1"/>
      <protection locked="0"/>
    </xf>
    <xf numFmtId="0" fontId="28" fillId="0" borderId="0" xfId="6" applyFont="1" applyFill="1"/>
    <xf numFmtId="164" fontId="28" fillId="0" borderId="147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30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31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121" xfId="6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6" applyFont="1" applyFill="1"/>
    <xf numFmtId="0" fontId="22" fillId="0" borderId="14" xfId="0" applyFont="1" applyBorder="1" applyAlignment="1" applyProtection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vertical="center" wrapText="1"/>
    </xf>
    <xf numFmtId="0" fontId="24" fillId="0" borderId="95" xfId="0" applyFont="1" applyFill="1" applyBorder="1" applyAlignment="1">
      <alignment vertical="center" wrapText="1"/>
    </xf>
    <xf numFmtId="0" fontId="28" fillId="0" borderId="95" xfId="0" applyFont="1" applyFill="1" applyBorder="1" applyAlignment="1">
      <alignment horizontal="left" vertical="center" wrapText="1" indent="3"/>
    </xf>
    <xf numFmtId="0" fontId="28" fillId="0" borderId="95" xfId="0" applyFont="1" applyFill="1" applyBorder="1" applyAlignment="1">
      <alignment horizontal="left" vertical="center" wrapText="1" indent="4"/>
    </xf>
    <xf numFmtId="0" fontId="23" fillId="0" borderId="0" xfId="0" applyFont="1" applyFill="1" applyAlignment="1">
      <alignment horizontal="left" vertical="center" wrapText="1"/>
    </xf>
    <xf numFmtId="0" fontId="23" fillId="0" borderId="95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 wrapText="1"/>
    </xf>
    <xf numFmtId="164" fontId="42" fillId="0" borderId="28" xfId="0" applyNumberFormat="1" applyFont="1" applyBorder="1" applyAlignment="1" applyProtection="1">
      <alignment horizontal="right" vertical="center" wrapText="1"/>
    </xf>
    <xf numFmtId="164" fontId="15" fillId="0" borderId="115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Font="1" applyFill="1" applyAlignment="1" applyProtection="1">
      <alignment vertical="center" wrapText="1"/>
    </xf>
    <xf numFmtId="164" fontId="27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ont="1" applyFill="1" applyAlignment="1" applyProtection="1">
      <alignment horizontal="centerContinuous" vertical="center"/>
    </xf>
    <xf numFmtId="164" fontId="0" fillId="0" borderId="0" xfId="0" applyNumberFormat="1" applyFont="1" applyFill="1" applyAlignment="1" applyProtection="1">
      <alignment horizontal="center" vertical="center" wrapText="1"/>
    </xf>
    <xf numFmtId="164" fontId="37" fillId="0" borderId="0" xfId="0" applyNumberFormat="1" applyFont="1" applyFill="1" applyAlignment="1" applyProtection="1">
      <alignment horizontal="right" vertical="center"/>
    </xf>
    <xf numFmtId="164" fontId="27" fillId="0" borderId="44" xfId="0" applyNumberFormat="1" applyFont="1" applyFill="1" applyBorder="1" applyAlignment="1" applyProtection="1">
      <alignment horizontal="centerContinuous" vertical="center" wrapText="1"/>
    </xf>
    <xf numFmtId="164" fontId="27" fillId="0" borderId="8" xfId="0" applyNumberFormat="1" applyFont="1" applyFill="1" applyBorder="1" applyAlignment="1" applyProtection="1">
      <alignment horizontal="centerContinuous" vertical="center" wrapText="1"/>
    </xf>
    <xf numFmtId="164" fontId="27" fillId="0" borderId="10" xfId="0" applyNumberFormat="1" applyFont="1" applyFill="1" applyBorder="1" applyAlignment="1" applyProtection="1">
      <alignment horizontal="centerContinuous" vertical="center" wrapText="1"/>
    </xf>
    <xf numFmtId="164" fontId="27" fillId="0" borderId="12" xfId="0" applyNumberFormat="1" applyFont="1" applyFill="1" applyBorder="1" applyAlignment="1" applyProtection="1">
      <alignment horizontal="centerContinuous" vertical="center" wrapText="1"/>
    </xf>
    <xf numFmtId="164" fontId="27" fillId="0" borderId="42" xfId="0" applyNumberFormat="1" applyFont="1" applyFill="1" applyBorder="1" applyAlignment="1" applyProtection="1">
      <alignment horizontal="centerContinuous" vertical="center" wrapText="1"/>
    </xf>
    <xf numFmtId="164" fontId="27" fillId="0" borderId="8" xfId="0" applyNumberFormat="1" applyFont="1" applyFill="1" applyBorder="1" applyAlignment="1" applyProtection="1">
      <alignment horizontal="center" vertical="center" wrapText="1"/>
    </xf>
    <xf numFmtId="164" fontId="27" fillId="0" borderId="10" xfId="0" applyNumberFormat="1" applyFont="1" applyFill="1" applyBorder="1" applyAlignment="1">
      <alignment horizontal="center" vertical="center" wrapText="1"/>
    </xf>
    <xf numFmtId="164" fontId="27" fillId="0" borderId="39" xfId="0" applyNumberFormat="1" applyFont="1" applyFill="1" applyBorder="1" applyAlignment="1">
      <alignment horizontal="center" vertical="center" wrapText="1"/>
    </xf>
    <xf numFmtId="164" fontId="27" fillId="0" borderId="0" xfId="0" applyNumberFormat="1" applyFont="1" applyFill="1" applyAlignment="1" applyProtection="1">
      <alignment horizontal="center" vertical="center" wrapText="1"/>
    </xf>
    <xf numFmtId="164" fontId="27" fillId="0" borderId="32" xfId="0" applyNumberFormat="1" applyFont="1" applyFill="1" applyBorder="1" applyAlignment="1" applyProtection="1">
      <alignment horizontal="center" vertical="center" wrapText="1"/>
    </xf>
    <xf numFmtId="164" fontId="27" fillId="0" borderId="10" xfId="0" applyNumberFormat="1" applyFont="1" applyFill="1" applyBorder="1" applyAlignment="1" applyProtection="1">
      <alignment horizontal="center" vertical="center" wrapText="1"/>
    </xf>
    <xf numFmtId="164" fontId="27" fillId="0" borderId="12" xfId="0" applyNumberFormat="1" applyFont="1" applyFill="1" applyBorder="1" applyAlignment="1" applyProtection="1">
      <alignment horizontal="center" vertical="center" wrapText="1"/>
    </xf>
    <xf numFmtId="164" fontId="0" fillId="0" borderId="33" xfId="0" applyNumberFormat="1" applyFont="1" applyFill="1" applyBorder="1" applyAlignment="1" applyProtection="1">
      <alignment horizontal="left" vertical="center" wrapText="1"/>
    </xf>
    <xf numFmtId="164" fontId="0" fillId="0" borderId="6" xfId="0" applyNumberFormat="1" applyFont="1" applyFill="1" applyBorder="1" applyAlignment="1" applyProtection="1">
      <alignment horizontal="left" vertical="center" wrapText="1"/>
    </xf>
    <xf numFmtId="164" fontId="0" fillId="0" borderId="175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67" xfId="6" applyNumberFormat="1" applyFont="1" applyFill="1" applyBorder="1" applyAlignment="1" applyProtection="1">
      <alignment horizontal="right" vertical="center" wrapText="1"/>
    </xf>
    <xf numFmtId="164" fontId="0" fillId="0" borderId="73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185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34" xfId="0" applyNumberFormat="1" applyFont="1" applyFill="1" applyBorder="1" applyAlignment="1" applyProtection="1">
      <alignment horizontal="left" vertical="center" wrapText="1"/>
    </xf>
    <xf numFmtId="164" fontId="0" fillId="0" borderId="5" xfId="0" applyNumberFormat="1" applyFont="1" applyFill="1" applyBorder="1" applyAlignment="1" applyProtection="1">
      <alignment horizontal="left" vertical="center" wrapText="1"/>
    </xf>
    <xf numFmtId="164" fontId="0" fillId="0" borderId="176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69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84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112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46" xfId="0" applyNumberFormat="1" applyFont="1" applyFill="1" applyBorder="1" applyAlignment="1" applyProtection="1">
      <alignment horizontal="left" vertical="center" wrapText="1"/>
    </xf>
    <xf numFmtId="164" fontId="15" fillId="0" borderId="5" xfId="0" applyNumberFormat="1" applyFont="1" applyFill="1" applyBorder="1" applyAlignment="1" applyProtection="1">
      <alignment horizontal="left" vertical="center" wrapText="1"/>
    </xf>
    <xf numFmtId="164" fontId="15" fillId="0" borderId="176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5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186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29" xfId="0" applyNumberFormat="1" applyFont="1" applyFill="1" applyBorder="1" applyAlignment="1" applyProtection="1">
      <alignment horizontal="right" vertical="center" wrapText="1"/>
      <protection locked="0"/>
    </xf>
    <xf numFmtId="164" fontId="15" fillId="0" borderId="5" xfId="0" applyNumberFormat="1" applyFont="1" applyFill="1" applyBorder="1" applyAlignment="1" applyProtection="1">
      <alignment vertical="center" wrapText="1"/>
    </xf>
    <xf numFmtId="164" fontId="15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35" xfId="0" applyNumberFormat="1" applyFont="1" applyFill="1" applyBorder="1" applyAlignment="1" applyProtection="1">
      <alignment horizontal="left" vertical="center" wrapText="1"/>
    </xf>
    <xf numFmtId="16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5" fillId="0" borderId="18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Font="1" applyFill="1" applyBorder="1" applyAlignment="1" applyProtection="1">
      <alignment horizontal="left" vertical="center" wrapText="1"/>
    </xf>
    <xf numFmtId="164" fontId="15" fillId="0" borderId="5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5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18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16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27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36" xfId="0" applyNumberFormat="1" applyFont="1" applyFill="1" applyBorder="1" applyAlignment="1" applyProtection="1">
      <alignment horizontal="left" vertical="center" wrapText="1"/>
    </xf>
    <xf numFmtId="164" fontId="15" fillId="0" borderId="37" xfId="0" applyNumberFormat="1" applyFont="1" applyFill="1" applyBorder="1" applyAlignment="1" applyProtection="1">
      <alignment horizontal="left" vertical="center" wrapText="1"/>
    </xf>
    <xf numFmtId="164" fontId="15" fillId="0" borderId="30" xfId="0" applyNumberFormat="1" applyFont="1" applyFill="1" applyBorder="1" applyAlignment="1" applyProtection="1">
      <alignment horizontal="right" vertical="center" wrapText="1"/>
    </xf>
    <xf numFmtId="164" fontId="0" fillId="0" borderId="30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31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37" xfId="0" applyNumberFormat="1" applyFont="1" applyFill="1" applyBorder="1" applyAlignment="1" applyProtection="1">
      <alignment horizontal="left" vertical="center" wrapText="1"/>
    </xf>
    <xf numFmtId="164" fontId="15" fillId="0" borderId="1" xfId="0" applyNumberFormat="1" applyFont="1" applyFill="1" applyBorder="1" applyAlignment="1" applyProtection="1">
      <alignment horizontal="right" vertical="center" wrapText="1"/>
    </xf>
    <xf numFmtId="164" fontId="0" fillId="0" borderId="29" xfId="0" applyNumberFormat="1" applyFont="1" applyFill="1" applyBorder="1" applyAlignment="1" applyProtection="1">
      <alignment horizontal="left" vertical="center" wrapText="1"/>
    </xf>
    <xf numFmtId="164" fontId="0" fillId="0" borderId="3" xfId="0" applyNumberFormat="1" applyFont="1" applyFill="1" applyBorder="1" applyAlignment="1" applyProtection="1">
      <alignment horizontal="left" vertical="center" wrapText="1"/>
    </xf>
    <xf numFmtId="164" fontId="15" fillId="0" borderId="187" xfId="6" applyNumberFormat="1" applyFont="1" applyFill="1" applyBorder="1" applyAlignment="1" applyProtection="1">
      <alignment horizontal="right" vertical="center" wrapText="1"/>
      <protection locked="0"/>
    </xf>
    <xf numFmtId="164" fontId="15" fillId="0" borderId="18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188" xfId="6" applyNumberFormat="1" applyFont="1" applyFill="1" applyBorder="1" applyAlignment="1" applyProtection="1">
      <alignment horizontal="right" vertical="center" wrapText="1"/>
      <protection locked="0"/>
    </xf>
    <xf numFmtId="164" fontId="31" fillId="0" borderId="1" xfId="0" applyNumberFormat="1" applyFont="1" applyFill="1" applyBorder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horizontal="centerContinuous" vertical="center" wrapText="1"/>
    </xf>
    <xf numFmtId="164" fontId="27" fillId="0" borderId="45" xfId="0" applyNumberFormat="1" applyFont="1" applyFill="1" applyBorder="1" applyAlignment="1" applyProtection="1">
      <alignment horizontal="centerContinuous" vertical="center" wrapText="1"/>
    </xf>
    <xf numFmtId="164" fontId="4" fillId="0" borderId="8" xfId="0" applyNumberFormat="1" applyFont="1" applyFill="1" applyBorder="1" applyAlignment="1" applyProtection="1">
      <alignment horizontal="centerContinuous" vertical="center" wrapText="1"/>
    </xf>
    <xf numFmtId="164" fontId="4" fillId="0" borderId="10" xfId="0" applyNumberFormat="1" applyFont="1" applyFill="1" applyBorder="1" applyAlignment="1" applyProtection="1">
      <alignment horizontal="centerContinuous" vertical="center" wrapText="1"/>
    </xf>
    <xf numFmtId="164" fontId="4" fillId="0" borderId="12" xfId="0" applyNumberFormat="1" applyFont="1" applyFill="1" applyBorder="1" applyAlignment="1" applyProtection="1">
      <alignment horizontal="centerContinuous" vertical="center" wrapText="1"/>
    </xf>
    <xf numFmtId="164" fontId="27" fillId="0" borderId="51" xfId="0" applyNumberFormat="1" applyFont="1" applyFill="1" applyBorder="1" applyAlignment="1" applyProtection="1">
      <alignment horizontal="centerContinuous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left" vertical="center" wrapText="1"/>
    </xf>
    <xf numFmtId="164" fontId="13" fillId="0" borderId="26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5" xfId="0" applyNumberFormat="1" applyFont="1" applyFill="1" applyBorder="1" applyAlignment="1" applyProtection="1">
      <alignment horizontal="left" vertical="center" wrapText="1"/>
    </xf>
    <xf numFmtId="164" fontId="13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18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29" xfId="0" applyNumberFormat="1" applyFont="1" applyFill="1" applyBorder="1" applyAlignment="1" applyProtection="1">
      <alignment horizontal="right" vertical="center" wrapText="1"/>
      <protection locked="0"/>
    </xf>
    <xf numFmtId="164" fontId="15" fillId="0" borderId="5" xfId="0" quotePrefix="1" applyNumberFormat="1" applyFont="1" applyFill="1" applyBorder="1" applyAlignment="1" applyProtection="1">
      <alignment horizontal="left" vertical="center" wrapText="1"/>
    </xf>
    <xf numFmtId="164" fontId="13" fillId="0" borderId="5" xfId="0" quotePrefix="1" applyNumberFormat="1" applyFont="1" applyFill="1" applyBorder="1" applyAlignment="1" applyProtection="1">
      <alignment horizontal="left" vertical="center" wrapText="1"/>
    </xf>
    <xf numFmtId="164" fontId="0" fillId="0" borderId="5" xfId="0" quotePrefix="1" applyNumberFormat="1" applyFont="1" applyFill="1" applyBorder="1" applyAlignment="1" applyProtection="1">
      <alignment horizontal="left" vertical="center" wrapText="1"/>
    </xf>
    <xf numFmtId="164" fontId="13" fillId="0" borderId="4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54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53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37" xfId="0" applyNumberFormat="1" applyFont="1" applyFill="1" applyBorder="1" applyAlignment="1" applyProtection="1">
      <alignment horizontal="left" vertical="center" wrapText="1"/>
    </xf>
    <xf numFmtId="164" fontId="13" fillId="0" borderId="19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20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30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31" xfId="0" applyNumberFormat="1" applyFont="1" applyFill="1" applyBorder="1" applyAlignment="1" applyProtection="1">
      <alignment horizontal="right" vertical="center" wrapText="1"/>
      <protection locked="0"/>
    </xf>
    <xf numFmtId="164" fontId="27" fillId="0" borderId="14" xfId="0" applyNumberFormat="1" applyFont="1" applyFill="1" applyBorder="1" applyAlignment="1" applyProtection="1">
      <alignment horizontal="right" vertical="center" wrapText="1"/>
    </xf>
    <xf numFmtId="164" fontId="15" fillId="0" borderId="26" xfId="0" applyNumberFormat="1" applyFont="1" applyFill="1" applyBorder="1" applyAlignment="1" applyProtection="1">
      <alignment horizontal="right" vertical="center" wrapText="1"/>
    </xf>
    <xf numFmtId="164" fontId="0" fillId="0" borderId="26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17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103" xfId="0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1" xfId="0" applyNumberFormat="1" applyFont="1" applyFill="1" applyBorder="1" applyAlignment="1" applyProtection="1">
      <alignment horizontal="left" vertical="center" wrapText="1"/>
    </xf>
    <xf numFmtId="164" fontId="0" fillId="0" borderId="1" xfId="0" applyNumberFormat="1" applyFont="1" applyFill="1" applyBorder="1" applyAlignment="1" applyProtection="1">
      <alignment horizontal="left" vertical="center" wrapText="1"/>
    </xf>
    <xf numFmtId="164" fontId="0" fillId="0" borderId="89" xfId="0" applyNumberFormat="1" applyFont="1" applyFill="1" applyBorder="1" applyAlignment="1" applyProtection="1">
      <alignment horizontal="left" vertical="center" wrapText="1"/>
    </xf>
    <xf numFmtId="164" fontId="13" fillId="0" borderId="1" xfId="0" applyNumberFormat="1" applyFont="1" applyFill="1" applyBorder="1" applyAlignment="1" applyProtection="1">
      <alignment horizontal="left" vertical="center" wrapText="1"/>
    </xf>
    <xf numFmtId="164" fontId="0" fillId="0" borderId="6" xfId="0" applyNumberFormat="1" applyFont="1" applyFill="1" applyBorder="1" applyAlignment="1" applyProtection="1">
      <alignment horizontal="left" vertical="center" wrapText="1"/>
      <protection locked="0"/>
    </xf>
    <xf numFmtId="164" fontId="13" fillId="0" borderId="6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1" xfId="0" applyNumberFormat="1" applyFont="1" applyFill="1" applyBorder="1" applyAlignment="1" applyProtection="1">
      <alignment horizontal="center" vertical="center" wrapText="1"/>
    </xf>
    <xf numFmtId="164" fontId="13" fillId="0" borderId="5" xfId="0" applyNumberFormat="1" applyFont="1" applyFill="1" applyBorder="1" applyAlignment="1" applyProtection="1">
      <alignment horizontal="left" vertical="center" wrapText="1"/>
      <protection locked="0"/>
    </xf>
    <xf numFmtId="164" fontId="17" fillId="0" borderId="189" xfId="0" applyNumberFormat="1" applyFont="1" applyFill="1" applyBorder="1" applyAlignment="1" applyProtection="1">
      <alignment horizontal="center" vertical="center" wrapText="1"/>
    </xf>
    <xf numFmtId="164" fontId="17" fillId="0" borderId="190" xfId="0" applyNumberFormat="1" applyFont="1" applyFill="1" applyBorder="1" applyAlignment="1" applyProtection="1">
      <alignment horizontal="center" vertical="center" wrapText="1"/>
    </xf>
    <xf numFmtId="49" fontId="16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16" fillId="5" borderId="1" xfId="0" applyNumberFormat="1" applyFont="1" applyFill="1" applyBorder="1" applyAlignment="1" applyProtection="1">
      <alignment vertical="center" wrapText="1"/>
      <protection locked="0"/>
    </xf>
    <xf numFmtId="164" fontId="16" fillId="0" borderId="1" xfId="0" applyNumberFormat="1" applyFont="1" applyFill="1" applyBorder="1" applyAlignment="1" applyProtection="1">
      <alignment vertical="center" wrapText="1"/>
      <protection locked="0"/>
    </xf>
    <xf numFmtId="49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Fill="1" applyBorder="1" applyAlignment="1" applyProtection="1">
      <alignment vertical="center" wrapText="1"/>
    </xf>
    <xf numFmtId="164" fontId="31" fillId="0" borderId="1" xfId="0" applyNumberFormat="1" applyFont="1" applyFill="1" applyBorder="1" applyAlignment="1" applyProtection="1">
      <alignment vertical="center" wrapText="1"/>
    </xf>
    <xf numFmtId="164" fontId="42" fillId="0" borderId="117" xfId="0" applyNumberFormat="1" applyFont="1" applyFill="1" applyBorder="1" applyAlignment="1" applyProtection="1">
      <alignment horizontal="center" vertical="center" wrapText="1"/>
    </xf>
    <xf numFmtId="164" fontId="42" fillId="0" borderId="1" xfId="0" applyNumberFormat="1" applyFont="1" applyFill="1" applyBorder="1" applyAlignment="1" applyProtection="1">
      <alignment horizontal="center" vertical="center" wrapText="1"/>
    </xf>
    <xf numFmtId="0" fontId="60" fillId="5" borderId="1" xfId="6" applyFont="1" applyFill="1" applyBorder="1" applyProtection="1">
      <protection locked="0"/>
    </xf>
    <xf numFmtId="3" fontId="60" fillId="5" borderId="1" xfId="6" applyNumberFormat="1" applyFont="1" applyFill="1" applyBorder="1" applyProtection="1">
      <protection locked="0"/>
    </xf>
    <xf numFmtId="164" fontId="60" fillId="0" borderId="1" xfId="0" applyNumberFormat="1" applyFont="1" applyFill="1" applyBorder="1" applyAlignment="1" applyProtection="1">
      <alignment horizontal="center" vertical="center" wrapText="1"/>
    </xf>
    <xf numFmtId="0" fontId="60" fillId="5" borderId="4" xfId="6" applyFont="1" applyFill="1" applyBorder="1" applyProtection="1">
      <protection locked="0"/>
    </xf>
    <xf numFmtId="3" fontId="60" fillId="5" borderId="4" xfId="6" applyNumberFormat="1" applyFont="1" applyFill="1" applyBorder="1" applyProtection="1">
      <protection locked="0"/>
    </xf>
    <xf numFmtId="170" fontId="60" fillId="5" borderId="4" xfId="1" applyNumberFormat="1" applyFont="1" applyFill="1" applyBorder="1" applyAlignment="1" applyProtection="1">
      <protection locked="0"/>
    </xf>
    <xf numFmtId="164" fontId="60" fillId="0" borderId="1" xfId="0" applyNumberFormat="1" applyFont="1" applyFill="1" applyBorder="1" applyAlignment="1" applyProtection="1">
      <alignment vertical="center" wrapText="1"/>
      <protection locked="0"/>
    </xf>
    <xf numFmtId="0" fontId="60" fillId="5" borderId="4" xfId="6" applyFont="1" applyFill="1" applyBorder="1" applyAlignment="1" applyProtection="1">
      <alignment wrapText="1"/>
      <protection locked="0"/>
    </xf>
    <xf numFmtId="164" fontId="42" fillId="0" borderId="24" xfId="0" applyNumberFormat="1" applyFont="1" applyFill="1" applyBorder="1" applyAlignment="1" applyProtection="1">
      <alignment horizontal="center" vertical="center" wrapText="1"/>
    </xf>
    <xf numFmtId="164" fontId="42" fillId="0" borderId="18" xfId="0" applyNumberFormat="1" applyFont="1" applyFill="1" applyBorder="1" applyAlignment="1" applyProtection="1">
      <alignment horizontal="center" vertical="top" wrapText="1"/>
    </xf>
    <xf numFmtId="170" fontId="60" fillId="5" borderId="27" xfId="1" applyNumberFormat="1" applyFont="1" applyFill="1" applyBorder="1" applyAlignment="1" applyProtection="1">
      <protection locked="0"/>
    </xf>
    <xf numFmtId="3" fontId="60" fillId="5" borderId="27" xfId="6" applyNumberFormat="1" applyFont="1" applyFill="1" applyBorder="1" applyProtection="1">
      <protection locked="0"/>
    </xf>
    <xf numFmtId="164" fontId="42" fillId="0" borderId="19" xfId="0" applyNumberFormat="1" applyFont="1" applyFill="1" applyBorder="1" applyAlignment="1">
      <alignment horizontal="center" vertical="center" wrapText="1"/>
    </xf>
    <xf numFmtId="164" fontId="42" fillId="0" borderId="19" xfId="0" applyNumberFormat="1" applyFont="1" applyFill="1" applyBorder="1" applyAlignment="1">
      <alignment vertical="center" wrapText="1"/>
    </xf>
    <xf numFmtId="164" fontId="42" fillId="6" borderId="19" xfId="0" applyNumberFormat="1" applyFont="1" applyFill="1" applyBorder="1" applyAlignment="1">
      <alignment vertical="center" wrapText="1"/>
    </xf>
    <xf numFmtId="164" fontId="42" fillId="0" borderId="20" xfId="0" applyNumberFormat="1" applyFont="1" applyFill="1" applyBorder="1" applyAlignment="1">
      <alignment vertical="center" wrapText="1"/>
    </xf>
    <xf numFmtId="0" fontId="7" fillId="0" borderId="58" xfId="0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/>
    </xf>
    <xf numFmtId="164" fontId="17" fillId="0" borderId="49" xfId="0" applyNumberFormat="1" applyFont="1" applyFill="1" applyBorder="1" applyAlignment="1" applyProtection="1">
      <alignment horizontal="center" vertical="center" wrapText="1"/>
    </xf>
    <xf numFmtId="0" fontId="60" fillId="0" borderId="4" xfId="6" applyFont="1" applyFill="1" applyBorder="1" applyAlignment="1" applyProtection="1">
      <alignment wrapText="1"/>
      <protection locked="0"/>
    </xf>
    <xf numFmtId="0" fontId="60" fillId="0" borderId="4" xfId="6" applyFont="1" applyFill="1" applyBorder="1" applyProtection="1">
      <protection locked="0"/>
    </xf>
    <xf numFmtId="0" fontId="13" fillId="0" borderId="1" xfId="6" applyFont="1" applyFill="1" applyBorder="1"/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164" fontId="13" fillId="0" borderId="0" xfId="0" applyNumberFormat="1" applyFont="1" applyFill="1" applyAlignment="1" applyProtection="1">
      <alignment vertical="center" wrapText="1"/>
    </xf>
    <xf numFmtId="164" fontId="13" fillId="0" borderId="0" xfId="0" applyNumberFormat="1" applyFont="1" applyFill="1" applyAlignment="1" applyProtection="1">
      <alignment vertical="center" wrapText="1"/>
      <protection locked="0"/>
    </xf>
    <xf numFmtId="0" fontId="60" fillId="0" borderId="0" xfId="0" applyFont="1" applyAlignment="1" applyProtection="1">
      <alignment horizontal="right" vertical="top"/>
      <protection locked="0"/>
    </xf>
    <xf numFmtId="164" fontId="13" fillId="0" borderId="0" xfId="0" applyNumberFormat="1" applyFont="1" applyFill="1" applyAlignment="1">
      <alignment vertical="center" wrapText="1"/>
    </xf>
    <xf numFmtId="0" fontId="4" fillId="0" borderId="65" xfId="0" applyFont="1" applyFill="1" applyBorder="1" applyAlignment="1" applyProtection="1">
      <alignment horizontal="centerContinuous" vertical="center" wrapText="1"/>
    </xf>
    <xf numFmtId="49" fontId="4" fillId="0" borderId="24" xfId="0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Fill="1" applyBorder="1" applyAlignment="1" applyProtection="1">
      <alignment vertical="center"/>
    </xf>
    <xf numFmtId="49" fontId="4" fillId="0" borderId="25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vertical="center"/>
    </xf>
    <xf numFmtId="0" fontId="4" fillId="0" borderId="39" xfId="0" applyFont="1" applyFill="1" applyBorder="1" applyAlignment="1" applyProtection="1">
      <alignment horizontal="centerContinuous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52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164" fontId="4" fillId="0" borderId="82" xfId="6" applyNumberFormat="1" applyFont="1" applyFill="1" applyBorder="1" applyAlignment="1" applyProtection="1">
      <alignment horizontal="right" vertical="center" wrapText="1"/>
    </xf>
    <xf numFmtId="164" fontId="0" fillId="0" borderId="83" xfId="6" applyNumberFormat="1" applyFont="1" applyFill="1" applyBorder="1" applyAlignment="1" applyProtection="1">
      <alignment horizontal="right" vertical="center" wrapText="1"/>
    </xf>
    <xf numFmtId="0" fontId="13" fillId="0" borderId="0" xfId="0" applyFont="1" applyFill="1" applyAlignment="1">
      <alignment vertical="center" wrapText="1"/>
    </xf>
    <xf numFmtId="164" fontId="13" fillId="0" borderId="84" xfId="6" applyNumberFormat="1" applyFont="1" applyFill="1" applyBorder="1" applyAlignment="1" applyProtection="1">
      <alignment horizontal="right" vertical="center" wrapText="1"/>
      <protection locked="0"/>
    </xf>
    <xf numFmtId="164" fontId="4" fillId="0" borderId="71" xfId="6" applyNumberFormat="1" applyFont="1" applyFill="1" applyBorder="1" applyAlignment="1" applyProtection="1">
      <alignment horizontal="right" vertical="center" wrapText="1"/>
    </xf>
    <xf numFmtId="164" fontId="0" fillId="0" borderId="71" xfId="6" applyNumberFormat="1" applyFont="1" applyFill="1" applyBorder="1" applyAlignment="1" applyProtection="1">
      <alignment horizontal="right" vertical="center" wrapText="1"/>
    </xf>
    <xf numFmtId="164" fontId="0" fillId="0" borderId="85" xfId="6" applyNumberFormat="1" applyFont="1" applyFill="1" applyBorder="1" applyAlignment="1" applyProtection="1">
      <alignment horizontal="right" vertical="center" wrapText="1"/>
    </xf>
    <xf numFmtId="164" fontId="13" fillId="0" borderId="75" xfId="6" applyNumberFormat="1" applyFont="1" applyFill="1" applyBorder="1" applyAlignment="1" applyProtection="1">
      <alignment horizontal="right" vertical="center" wrapText="1"/>
      <protection locked="0"/>
    </xf>
    <xf numFmtId="164" fontId="13" fillId="0" borderId="86" xfId="6" applyNumberFormat="1" applyFont="1" applyFill="1" applyBorder="1" applyAlignment="1" applyProtection="1">
      <alignment horizontal="right" vertical="center" wrapText="1"/>
      <protection locked="0"/>
    </xf>
    <xf numFmtId="164" fontId="8" fillId="0" borderId="88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87" xfId="6" applyNumberFormat="1" applyFont="1" applyFill="1" applyBorder="1" applyAlignment="1" applyProtection="1">
      <alignment horizontal="right" vertical="center" wrapText="1"/>
      <protection locked="0"/>
    </xf>
    <xf numFmtId="164" fontId="4" fillId="0" borderId="84" xfId="6" applyNumberFormat="1" applyFont="1" applyFill="1" applyBorder="1" applyAlignment="1" applyProtection="1">
      <alignment horizontal="right" vertical="center" wrapText="1"/>
    </xf>
    <xf numFmtId="164" fontId="13" fillId="0" borderId="85" xfId="6" applyNumberFormat="1" applyFont="1" applyFill="1" applyBorder="1" applyAlignment="1" applyProtection="1">
      <alignment horizontal="right" vertical="center" wrapText="1"/>
      <protection locked="0"/>
    </xf>
    <xf numFmtId="164" fontId="27" fillId="0" borderId="69" xfId="6" applyNumberFormat="1" applyFont="1" applyFill="1" applyBorder="1" applyAlignment="1" applyProtection="1">
      <alignment horizontal="right" vertical="center" wrapText="1"/>
      <protection locked="0"/>
    </xf>
    <xf numFmtId="164" fontId="27" fillId="0" borderId="84" xfId="6" applyNumberFormat="1" applyFont="1" applyFill="1" applyBorder="1" applyAlignment="1" applyProtection="1">
      <alignment horizontal="right" vertical="center" wrapText="1"/>
      <protection locked="0"/>
    </xf>
    <xf numFmtId="164" fontId="27" fillId="0" borderId="84" xfId="6" applyNumberFormat="1" applyFont="1" applyFill="1" applyBorder="1" applyAlignment="1" applyProtection="1">
      <alignment horizontal="right" vertical="center" wrapText="1"/>
    </xf>
    <xf numFmtId="0" fontId="64" fillId="0" borderId="69" xfId="0" applyFont="1" applyBorder="1" applyAlignment="1" applyProtection="1">
      <alignment horizontal="left" wrapText="1" indent="3"/>
    </xf>
    <xf numFmtId="164" fontId="15" fillId="0" borderId="69" xfId="6" applyNumberFormat="1" applyFont="1" applyFill="1" applyBorder="1" applyAlignment="1" applyProtection="1">
      <alignment horizontal="right" vertical="center" wrapText="1"/>
    </xf>
    <xf numFmtId="164" fontId="15" fillId="0" borderId="84" xfId="6" applyNumberFormat="1" applyFont="1" applyFill="1" applyBorder="1" applyAlignment="1" applyProtection="1">
      <alignment horizontal="right" vertical="center" wrapText="1"/>
    </xf>
    <xf numFmtId="164" fontId="27" fillId="0" borderId="85" xfId="6" applyNumberFormat="1" applyFont="1" applyFill="1" applyBorder="1" applyAlignment="1" applyProtection="1">
      <alignment horizontal="right" vertical="center" wrapText="1"/>
      <protection locked="0"/>
    </xf>
    <xf numFmtId="164" fontId="27" fillId="0" borderId="86" xfId="6" applyNumberFormat="1" applyFont="1" applyFill="1" applyBorder="1" applyAlignment="1" applyProtection="1">
      <alignment horizontal="right" vertical="center" wrapText="1"/>
      <protection locked="0"/>
    </xf>
    <xf numFmtId="164" fontId="4" fillId="0" borderId="73" xfId="6" applyNumberFormat="1" applyFont="1" applyFill="1" applyBorder="1" applyAlignment="1" applyProtection="1">
      <alignment horizontal="right" vertical="center" wrapText="1"/>
    </xf>
    <xf numFmtId="164" fontId="4" fillId="0" borderId="87" xfId="6" applyNumberFormat="1" applyFont="1" applyFill="1" applyBorder="1" applyAlignment="1" applyProtection="1">
      <alignment horizontal="right" vertical="center" wrapText="1"/>
    </xf>
    <xf numFmtId="164" fontId="27" fillId="0" borderId="86" xfId="6" applyNumberFormat="1" applyFont="1" applyFill="1" applyBorder="1" applyAlignment="1" applyProtection="1">
      <alignment horizontal="right" vertical="center" wrapText="1"/>
    </xf>
    <xf numFmtId="164" fontId="27" fillId="0" borderId="87" xfId="6" applyNumberFormat="1" applyFont="1" applyFill="1" applyBorder="1" applyAlignment="1" applyProtection="1">
      <alignment horizontal="right" vertical="center" wrapText="1"/>
    </xf>
    <xf numFmtId="164" fontId="15" fillId="0" borderId="85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75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86" xfId="6" applyNumberFormat="1" applyFont="1" applyFill="1" applyBorder="1" applyAlignment="1" applyProtection="1">
      <alignment horizontal="right" vertical="center" wrapText="1"/>
      <protection locked="0"/>
    </xf>
    <xf numFmtId="164" fontId="27" fillId="0" borderId="78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111" xfId="6" applyNumberFormat="1" applyFont="1" applyFill="1" applyBorder="1" applyAlignment="1" applyProtection="1">
      <alignment horizontal="right" vertical="center" wrapText="1"/>
      <protection locked="0"/>
    </xf>
    <xf numFmtId="164" fontId="27" fillId="0" borderId="112" xfId="6" applyNumberFormat="1" applyFont="1" applyFill="1" applyBorder="1" applyAlignment="1" applyProtection="1">
      <alignment horizontal="right" vertical="center" wrapText="1"/>
    </xf>
    <xf numFmtId="164" fontId="0" fillId="0" borderId="69" xfId="6" applyNumberFormat="1" applyFont="1" applyFill="1" applyBorder="1" applyAlignment="1" applyProtection="1">
      <alignment horizontal="right" vertical="center" wrapText="1"/>
    </xf>
    <xf numFmtId="164" fontId="0" fillId="0" borderId="112" xfId="6" applyNumberFormat="1" applyFont="1" applyFill="1" applyBorder="1" applyAlignment="1" applyProtection="1">
      <alignment horizontal="right" vertical="center" wrapText="1"/>
    </xf>
    <xf numFmtId="49" fontId="4" fillId="0" borderId="21" xfId="6" applyNumberFormat="1" applyFont="1" applyFill="1" applyBorder="1" applyAlignment="1" applyProtection="1">
      <alignment horizontal="left" vertical="center" wrapText="1" indent="1"/>
    </xf>
    <xf numFmtId="0" fontId="42" fillId="0" borderId="10" xfId="0" applyFont="1" applyBorder="1" applyAlignment="1" applyProtection="1">
      <alignment horizontal="left" wrapText="1" indent="1"/>
    </xf>
    <xf numFmtId="164" fontId="27" fillId="0" borderId="152" xfId="6" applyNumberFormat="1" applyFont="1" applyFill="1" applyBorder="1" applyAlignment="1" applyProtection="1">
      <alignment horizontal="right" vertical="center" wrapText="1"/>
    </xf>
    <xf numFmtId="49" fontId="27" fillId="0" borderId="49" xfId="6" applyNumberFormat="1" applyFont="1" applyFill="1" applyBorder="1" applyAlignment="1" applyProtection="1">
      <alignment horizontal="left" vertical="center" wrapText="1" indent="1"/>
    </xf>
    <xf numFmtId="0" fontId="42" fillId="0" borderId="10" xfId="0" applyFont="1" applyBorder="1" applyAlignment="1" applyProtection="1">
      <alignment horizontal="left" vertical="center" wrapText="1" indent="1"/>
    </xf>
    <xf numFmtId="164" fontId="27" fillId="0" borderId="38" xfId="6" applyNumberFormat="1" applyFont="1" applyFill="1" applyBorder="1" applyAlignment="1" applyProtection="1">
      <alignment horizontal="right" vertical="center" wrapText="1"/>
    </xf>
    <xf numFmtId="0" fontId="42" fillId="0" borderId="10" xfId="0" applyFont="1" applyBorder="1" applyAlignment="1" applyProtection="1">
      <alignment vertical="center" wrapText="1"/>
    </xf>
    <xf numFmtId="0" fontId="42" fillId="0" borderId="154" xfId="0" applyFont="1" applyBorder="1" applyAlignment="1" applyProtection="1">
      <alignment vertical="top" wrapText="1"/>
    </xf>
    <xf numFmtId="164" fontId="4" fillId="0" borderId="158" xfId="6" applyNumberFormat="1" applyFont="1" applyFill="1" applyBorder="1" applyAlignment="1" applyProtection="1">
      <alignment horizontal="right" vertical="center" wrapText="1"/>
    </xf>
    <xf numFmtId="0" fontId="0" fillId="0" borderId="0" xfId="0" applyFont="1" applyFill="1" applyAlignment="1" applyProtection="1">
      <alignment vertical="center" wrapText="1"/>
    </xf>
    <xf numFmtId="0" fontId="0" fillId="0" borderId="0" xfId="0" applyFont="1" applyFill="1" applyAlignment="1" applyProtection="1">
      <alignment horizontal="right" vertical="center" wrapText="1"/>
    </xf>
    <xf numFmtId="0" fontId="4" fillId="0" borderId="8" xfId="6" applyFont="1" applyFill="1" applyBorder="1" applyAlignment="1" applyProtection="1">
      <alignment horizontal="centerContinuous" vertical="center" wrapText="1"/>
    </xf>
    <xf numFmtId="0" fontId="4" fillId="0" borderId="10" xfId="6" applyFont="1" applyFill="1" applyBorder="1" applyAlignment="1" applyProtection="1">
      <alignment horizontal="centerContinuous" vertical="center" wrapText="1"/>
    </xf>
    <xf numFmtId="0" fontId="4" fillId="0" borderId="12" xfId="6" applyFont="1" applyFill="1" applyBorder="1" applyAlignment="1" applyProtection="1">
      <alignment horizontal="center" vertical="center" wrapText="1"/>
    </xf>
    <xf numFmtId="0" fontId="0" fillId="0" borderId="0" xfId="6" applyFont="1" applyFill="1"/>
    <xf numFmtId="164" fontId="0" fillId="0" borderId="186" xfId="6" applyNumberFormat="1" applyFont="1" applyFill="1" applyBorder="1" applyAlignment="1" applyProtection="1">
      <alignment horizontal="right" vertical="center" wrapText="1"/>
    </xf>
    <xf numFmtId="164" fontId="8" fillId="0" borderId="18" xfId="6" applyNumberFormat="1" applyFont="1" applyFill="1" applyBorder="1" applyAlignment="1" applyProtection="1">
      <alignment horizontal="right" vertical="center" wrapText="1"/>
      <protection locked="0"/>
    </xf>
    <xf numFmtId="164" fontId="8" fillId="0" borderId="27" xfId="6" applyNumberFormat="1" applyFont="1" applyFill="1" applyBorder="1" applyAlignment="1" applyProtection="1">
      <alignment horizontal="right" vertical="center" wrapText="1"/>
      <protection locked="0"/>
    </xf>
    <xf numFmtId="164" fontId="4" fillId="0" borderId="23" xfId="6" applyNumberFormat="1" applyFont="1" applyFill="1" applyBorder="1" applyAlignment="1" applyProtection="1">
      <alignment horizontal="right" vertical="center" wrapText="1"/>
    </xf>
    <xf numFmtId="164" fontId="42" fillId="0" borderId="12" xfId="0" applyNumberFormat="1" applyFont="1" applyBorder="1" applyAlignment="1" applyProtection="1">
      <alignment horizontal="right" vertical="center" wrapText="1"/>
    </xf>
    <xf numFmtId="164" fontId="13" fillId="0" borderId="120" xfId="6" applyNumberFormat="1" applyFont="1" applyFill="1" applyBorder="1" applyAlignment="1" applyProtection="1">
      <alignment horizontal="right" vertical="center" wrapText="1"/>
      <protection locked="0"/>
    </xf>
    <xf numFmtId="164" fontId="13" fillId="0" borderId="78" xfId="6" applyNumberFormat="1" applyFont="1" applyFill="1" applyBorder="1" applyAlignment="1" applyProtection="1">
      <alignment horizontal="right" vertical="center" wrapText="1"/>
      <protection locked="0"/>
    </xf>
    <xf numFmtId="164" fontId="4" fillId="0" borderId="111" xfId="6" applyNumberFormat="1" applyFont="1" applyFill="1" applyBorder="1" applyAlignment="1" applyProtection="1">
      <alignment horizontal="right" vertical="center" wrapText="1"/>
    </xf>
    <xf numFmtId="164" fontId="27" fillId="0" borderId="120" xfId="6" applyNumberFormat="1" applyFont="1" applyFill="1" applyBorder="1" applyAlignment="1" applyProtection="1">
      <alignment horizontal="right" vertical="center" wrapText="1"/>
      <protection locked="0"/>
    </xf>
    <xf numFmtId="164" fontId="27" fillId="0" borderId="78" xfId="6" applyNumberFormat="1" applyFont="1" applyFill="1" applyBorder="1" applyAlignment="1" applyProtection="1">
      <alignment horizontal="right" vertical="center" wrapText="1"/>
    </xf>
    <xf numFmtId="164" fontId="27" fillId="0" borderId="111" xfId="6" applyNumberFormat="1" applyFont="1" applyFill="1" applyBorder="1" applyAlignment="1" applyProtection="1">
      <alignment horizontal="right" vertical="center" wrapText="1"/>
    </xf>
    <xf numFmtId="164" fontId="15" fillId="0" borderId="112" xfId="6" applyNumberFormat="1" applyFont="1" applyFill="1" applyBorder="1" applyAlignment="1" applyProtection="1">
      <alignment horizontal="right" vertical="center" wrapText="1"/>
    </xf>
    <xf numFmtId="164" fontId="15" fillId="0" borderId="120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78" xfId="6" applyNumberFormat="1" applyFont="1" applyFill="1" applyBorder="1" applyAlignment="1" applyProtection="1">
      <alignment horizontal="right" vertical="center" wrapText="1"/>
      <protection locked="0"/>
    </xf>
    <xf numFmtId="164" fontId="0" fillId="0" borderId="191" xfId="6" applyNumberFormat="1" applyFont="1" applyFill="1" applyBorder="1" applyAlignment="1" applyProtection="1">
      <alignment horizontal="right" vertical="center" wrapText="1"/>
    </xf>
    <xf numFmtId="164" fontId="0" fillId="0" borderId="84" xfId="6" applyNumberFormat="1" applyFont="1" applyFill="1" applyBorder="1" applyAlignment="1" applyProtection="1">
      <alignment horizontal="right" vertical="center" wrapText="1"/>
    </xf>
    <xf numFmtId="164" fontId="0" fillId="0" borderId="0" xfId="6" applyNumberFormat="1" applyFont="1" applyFill="1"/>
    <xf numFmtId="0" fontId="0" fillId="0" borderId="0" xfId="0" applyFont="1" applyFill="1" applyAlignment="1">
      <alignment horizontal="left" vertical="center" wrapText="1"/>
    </xf>
    <xf numFmtId="164" fontId="13" fillId="0" borderId="126" xfId="6" applyNumberFormat="1" applyFont="1" applyFill="1" applyBorder="1" applyAlignment="1" applyProtection="1">
      <alignment horizontal="right" vertical="center" wrapText="1"/>
      <protection locked="0"/>
    </xf>
    <xf numFmtId="3" fontId="69" fillId="0" borderId="192" xfId="0" applyNumberFormat="1" applyFont="1" applyFill="1" applyBorder="1" applyAlignment="1">
      <alignment horizontal="right" vertical="top" wrapText="1"/>
    </xf>
    <xf numFmtId="164" fontId="18" fillId="0" borderId="55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29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127" xfId="6" applyNumberFormat="1" applyFont="1" applyFill="1" applyBorder="1" applyAlignment="1" applyProtection="1">
      <alignment horizontal="right" vertical="center" wrapText="1"/>
      <protection locked="0"/>
    </xf>
    <xf numFmtId="164" fontId="18" fillId="0" borderId="193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104" xfId="6" applyNumberFormat="1" applyFont="1" applyFill="1" applyBorder="1" applyAlignment="1" applyProtection="1">
      <alignment horizontal="right" vertical="center" wrapText="1" indent="1"/>
      <protection locked="0"/>
    </xf>
    <xf numFmtId="164" fontId="60" fillId="0" borderId="101" xfId="6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194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94" xfId="6" applyNumberFormat="1" applyFont="1" applyFill="1" applyBorder="1" applyAlignment="1" applyProtection="1">
      <alignment horizontal="right" vertical="center" wrapText="1"/>
      <protection locked="0"/>
    </xf>
    <xf numFmtId="164" fontId="28" fillId="0" borderId="14" xfId="6" applyNumberFormat="1" applyFont="1" applyFill="1" applyBorder="1" applyAlignment="1" applyProtection="1">
      <alignment horizontal="right" vertical="center" wrapText="1"/>
      <protection locked="0"/>
    </xf>
    <xf numFmtId="164" fontId="23" fillId="0" borderId="112" xfId="6" applyNumberFormat="1" applyFont="1" applyFill="1" applyBorder="1" applyAlignment="1" applyProtection="1">
      <alignment horizontal="right" vertical="center" wrapText="1"/>
      <protection locked="0"/>
    </xf>
    <xf numFmtId="164" fontId="56" fillId="0" borderId="112" xfId="6" applyNumberFormat="1" applyFont="1" applyFill="1" applyBorder="1" applyAlignment="1" applyProtection="1">
      <alignment horizontal="right" vertical="center" wrapText="1"/>
    </xf>
    <xf numFmtId="164" fontId="60" fillId="0" borderId="0" xfId="6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6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0" xfId="0" applyNumberFormat="1" applyFont="1" applyFill="1" applyAlignment="1" applyProtection="1">
      <alignment horizontal="left" vertical="center" wrapText="1"/>
    </xf>
    <xf numFmtId="0" fontId="4" fillId="0" borderId="60" xfId="0" applyFont="1" applyFill="1" applyBorder="1" applyAlignment="1" applyProtection="1">
      <alignment vertical="top" wrapText="1"/>
    </xf>
    <xf numFmtId="0" fontId="4" fillId="0" borderId="20" xfId="0" quotePrefix="1" applyFont="1" applyFill="1" applyBorder="1" applyAlignment="1" applyProtection="1">
      <alignment horizontal="centerContinuous" vertical="center"/>
      <protection locked="0"/>
    </xf>
    <xf numFmtId="164" fontId="4" fillId="0" borderId="82" xfId="6" applyNumberFormat="1" applyFont="1" applyFill="1" applyBorder="1" applyAlignment="1" applyProtection="1">
      <alignment vertical="center" wrapText="1"/>
    </xf>
    <xf numFmtId="164" fontId="37" fillId="0" borderId="75" xfId="6" applyNumberFormat="1" applyFont="1" applyFill="1" applyBorder="1" applyAlignment="1" applyProtection="1">
      <alignment horizontal="right" vertical="center" wrapText="1"/>
    </xf>
    <xf numFmtId="164" fontId="37" fillId="0" borderId="86" xfId="6" applyNumberFormat="1" applyFont="1" applyFill="1" applyBorder="1" applyAlignment="1" applyProtection="1">
      <alignment horizontal="right" vertical="center" wrapText="1"/>
    </xf>
    <xf numFmtId="164" fontId="27" fillId="0" borderId="92" xfId="6" applyNumberFormat="1" applyFont="1" applyFill="1" applyBorder="1" applyAlignment="1" applyProtection="1">
      <alignment horizontal="right" vertical="center" wrapText="1"/>
    </xf>
    <xf numFmtId="164" fontId="4" fillId="0" borderId="195" xfId="6" applyNumberFormat="1" applyFont="1" applyFill="1" applyBorder="1" applyAlignment="1" applyProtection="1">
      <alignment horizontal="right" vertical="center" wrapText="1"/>
    </xf>
    <xf numFmtId="0" fontId="10" fillId="0" borderId="18" xfId="6" applyFont="1" applyFill="1" applyBorder="1" applyAlignment="1">
      <alignment horizontal="right" vertical="center"/>
    </xf>
    <xf numFmtId="164" fontId="1" fillId="0" borderId="18" xfId="6" applyNumberFormat="1" applyFont="1" applyFill="1" applyBorder="1" applyAlignment="1" applyProtection="1">
      <alignment horizontal="right" vertical="center" wrapText="1"/>
      <protection locked="0"/>
    </xf>
    <xf numFmtId="0" fontId="60" fillId="0" borderId="1" xfId="0" applyFont="1" applyBorder="1" applyAlignment="1" applyProtection="1">
      <alignment horizontal="left" vertical="top" wrapText="1" indent="1"/>
    </xf>
    <xf numFmtId="0" fontId="42" fillId="0" borderId="19" xfId="0" applyFont="1" applyBorder="1" applyAlignment="1" applyProtection="1">
      <alignment horizontal="left" wrapText="1" indent="1"/>
    </xf>
    <xf numFmtId="0" fontId="42" fillId="0" borderId="28" xfId="0" applyFont="1" applyBorder="1" applyAlignment="1" applyProtection="1">
      <alignment horizontal="left" vertical="center" wrapText="1" indent="1"/>
    </xf>
    <xf numFmtId="0" fontId="42" fillId="0" borderId="28" xfId="0" applyFont="1" applyBorder="1" applyAlignment="1" applyProtection="1">
      <alignment wrapText="1"/>
    </xf>
    <xf numFmtId="0" fontId="42" fillId="0" borderId="157" xfId="0" applyFont="1" applyBorder="1" applyAlignment="1" applyProtection="1">
      <alignment vertical="top" wrapText="1"/>
    </xf>
    <xf numFmtId="164" fontId="42" fillId="0" borderId="0" xfId="6" applyNumberFormat="1" applyFont="1" applyFill="1" applyBorder="1" applyAlignment="1" applyProtection="1">
      <alignment horizontal="centerContinuous" vertical="center"/>
    </xf>
    <xf numFmtId="0" fontId="60" fillId="0" borderId="0" xfId="6" applyFont="1" applyFill="1"/>
    <xf numFmtId="164" fontId="68" fillId="0" borderId="21" xfId="6" applyNumberFormat="1" applyFont="1" applyFill="1" applyBorder="1" applyAlignment="1" applyProtection="1">
      <alignment vertical="center"/>
    </xf>
    <xf numFmtId="0" fontId="68" fillId="0" borderId="21" xfId="0" applyFont="1" applyFill="1" applyBorder="1" applyAlignment="1" applyProtection="1">
      <alignment horizontal="right" vertical="center"/>
    </xf>
    <xf numFmtId="0" fontId="42" fillId="0" borderId="19" xfId="6" applyFont="1" applyFill="1" applyBorder="1" applyAlignment="1" applyProtection="1">
      <alignment horizontal="center" vertical="center" wrapText="1"/>
    </xf>
    <xf numFmtId="0" fontId="42" fillId="0" borderId="20" xfId="6" applyFont="1" applyFill="1" applyBorder="1" applyAlignment="1" applyProtection="1">
      <alignment horizontal="center" vertical="center" wrapText="1"/>
    </xf>
    <xf numFmtId="0" fontId="42" fillId="0" borderId="77" xfId="6" applyFont="1" applyFill="1" applyBorder="1" applyAlignment="1" applyProtection="1">
      <alignment horizontal="center" vertical="center" wrapText="1"/>
    </xf>
    <xf numFmtId="0" fontId="42" fillId="0" borderId="78" xfId="6" applyFont="1" applyFill="1" applyBorder="1" applyAlignment="1" applyProtection="1">
      <alignment horizontal="center" vertical="center" wrapText="1"/>
    </xf>
    <xf numFmtId="0" fontId="42" fillId="0" borderId="39" xfId="6" applyFont="1" applyFill="1" applyBorder="1" applyAlignment="1" applyProtection="1">
      <alignment horizontal="center" vertical="center" wrapText="1"/>
    </xf>
    <xf numFmtId="0" fontId="42" fillId="0" borderId="10" xfId="6" applyFont="1" applyFill="1" applyBorder="1" applyAlignment="1" applyProtection="1">
      <alignment horizontal="center" vertical="center" wrapText="1"/>
    </xf>
    <xf numFmtId="0" fontId="42" fillId="0" borderId="12" xfId="6" applyFont="1" applyFill="1" applyBorder="1" applyAlignment="1" applyProtection="1">
      <alignment horizontal="center" vertical="center" wrapText="1"/>
    </xf>
    <xf numFmtId="0" fontId="42" fillId="0" borderId="77" xfId="6" applyFont="1" applyFill="1" applyBorder="1" applyAlignment="1" applyProtection="1">
      <alignment horizontal="left" vertical="center" wrapText="1" indent="1"/>
    </xf>
    <xf numFmtId="0" fontId="42" fillId="0" borderId="78" xfId="6" applyFont="1" applyFill="1" applyBorder="1" applyAlignment="1" applyProtection="1">
      <alignment horizontal="left" vertical="center" wrapText="1" indent="1"/>
    </xf>
    <xf numFmtId="164" fontId="42" fillId="0" borderId="177" xfId="6" applyNumberFormat="1" applyFont="1" applyFill="1" applyBorder="1" applyAlignment="1" applyProtection="1">
      <alignment horizontal="right" vertical="center" wrapText="1"/>
    </xf>
    <xf numFmtId="164" fontId="42" fillId="0" borderId="183" xfId="6" applyNumberFormat="1" applyFont="1" applyFill="1" applyBorder="1" applyAlignment="1" applyProtection="1">
      <alignment horizontal="right" vertical="center" wrapText="1"/>
    </xf>
    <xf numFmtId="164" fontId="42" fillId="0" borderId="184" xfId="6" applyNumberFormat="1" applyFont="1" applyFill="1" applyBorder="1" applyAlignment="1" applyProtection="1">
      <alignment horizontal="right" vertical="center" wrapText="1"/>
    </xf>
    <xf numFmtId="49" fontId="60" fillId="0" borderId="66" xfId="6" applyNumberFormat="1" applyFont="1" applyFill="1" applyBorder="1" applyAlignment="1" applyProtection="1">
      <alignment horizontal="left" vertical="center" wrapText="1" indent="1"/>
    </xf>
    <xf numFmtId="164" fontId="60" fillId="0" borderId="69" xfId="6" applyNumberFormat="1" applyFont="1" applyFill="1" applyBorder="1" applyAlignment="1" applyProtection="1">
      <alignment horizontal="right" vertical="center" wrapText="1"/>
    </xf>
    <xf numFmtId="164" fontId="60" fillId="0" borderId="73" xfId="6" applyNumberFormat="1" applyFont="1" applyFill="1" applyBorder="1" applyAlignment="1" applyProtection="1">
      <alignment horizontal="right" vertical="center" wrapText="1"/>
    </xf>
    <xf numFmtId="164" fontId="60" fillId="0" borderId="128" xfId="6" applyNumberFormat="1" applyFont="1" applyFill="1" applyBorder="1" applyAlignment="1" applyProtection="1">
      <alignment horizontal="right" vertical="center" wrapText="1"/>
      <protection locked="0"/>
    </xf>
    <xf numFmtId="49" fontId="60" fillId="0" borderId="68" xfId="6" applyNumberFormat="1" applyFont="1" applyFill="1" applyBorder="1" applyAlignment="1" applyProtection="1">
      <alignment horizontal="left" vertical="center" wrapText="1" indent="1"/>
    </xf>
    <xf numFmtId="164" fontId="60" fillId="0" borderId="112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69" xfId="6" applyNumberFormat="1" applyFont="1" applyFill="1" applyBorder="1" applyAlignment="1" applyProtection="1">
      <alignment horizontal="right" vertical="center" wrapText="1"/>
      <protection locked="0"/>
    </xf>
    <xf numFmtId="49" fontId="60" fillId="0" borderId="70" xfId="6" applyNumberFormat="1" applyFont="1" applyFill="1" applyBorder="1" applyAlignment="1" applyProtection="1">
      <alignment horizontal="left" vertical="center" wrapText="1" indent="1"/>
    </xf>
    <xf numFmtId="164" fontId="60" fillId="0" borderId="182" xfId="6" applyNumberFormat="1" applyFont="1" applyFill="1" applyBorder="1" applyAlignment="1" applyProtection="1">
      <alignment horizontal="right" vertical="center" wrapText="1"/>
      <protection locked="0"/>
    </xf>
    <xf numFmtId="0" fontId="42" fillId="0" borderId="74" xfId="6" applyFont="1" applyFill="1" applyBorder="1" applyAlignment="1" applyProtection="1">
      <alignment horizontal="left" vertical="center" wrapText="1" indent="1"/>
    </xf>
    <xf numFmtId="164" fontId="42" fillId="0" borderId="75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78" xfId="6" applyNumberFormat="1" applyFont="1" applyFill="1" applyBorder="1" applyAlignment="1" applyProtection="1">
      <alignment horizontal="right" vertical="center" wrapText="1"/>
      <protection locked="0"/>
    </xf>
    <xf numFmtId="49" fontId="60" fillId="0" borderId="72" xfId="6" applyNumberFormat="1" applyFont="1" applyFill="1" applyBorder="1" applyAlignment="1" applyProtection="1">
      <alignment horizontal="left" vertical="center" wrapText="1" indent="1"/>
    </xf>
    <xf numFmtId="164" fontId="60" fillId="0" borderId="73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111" xfId="6" applyNumberFormat="1" applyFont="1" applyFill="1" applyBorder="1" applyAlignment="1" applyProtection="1">
      <alignment horizontal="right" vertical="center" wrapText="1"/>
      <protection locked="0"/>
    </xf>
    <xf numFmtId="0" fontId="42" fillId="0" borderId="75" xfId="6" applyFont="1" applyFill="1" applyBorder="1" applyAlignment="1" applyProtection="1">
      <alignment horizontal="left" vertical="center" wrapText="1" indent="1"/>
    </xf>
    <xf numFmtId="164" fontId="42" fillId="0" borderId="69" xfId="6" applyNumberFormat="1" applyFont="1" applyFill="1" applyBorder="1" applyAlignment="1" applyProtection="1">
      <alignment horizontal="right" vertical="center" wrapText="1"/>
    </xf>
    <xf numFmtId="164" fontId="42" fillId="0" borderId="112" xfId="6" applyNumberFormat="1" applyFont="1" applyFill="1" applyBorder="1" applyAlignment="1" applyProtection="1">
      <alignment horizontal="right" vertical="center" wrapText="1"/>
    </xf>
    <xf numFmtId="164" fontId="60" fillId="0" borderId="71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120" xfId="6" applyNumberFormat="1" applyFont="1" applyFill="1" applyBorder="1" applyAlignment="1" applyProtection="1">
      <alignment horizontal="right" vertical="center" wrapText="1"/>
      <protection locked="0"/>
    </xf>
    <xf numFmtId="49" fontId="60" fillId="0" borderId="5" xfId="6" applyNumberFormat="1" applyFont="1" applyFill="1" applyBorder="1" applyAlignment="1" applyProtection="1">
      <alignment horizontal="left" vertical="center" wrapText="1" indent="1"/>
    </xf>
    <xf numFmtId="164" fontId="60" fillId="0" borderId="197" xfId="6" applyNumberFormat="1" applyFont="1" applyFill="1" applyBorder="1" applyAlignment="1" applyProtection="1">
      <alignment horizontal="right" vertical="center" wrapText="1"/>
      <protection locked="0"/>
    </xf>
    <xf numFmtId="49" fontId="64" fillId="0" borderId="68" xfId="6" applyNumberFormat="1" applyFont="1" applyFill="1" applyBorder="1" applyAlignment="1" applyProtection="1">
      <alignment horizontal="left" vertical="center" wrapText="1" indent="1"/>
    </xf>
    <xf numFmtId="164" fontId="64" fillId="0" borderId="69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112" xfId="6" applyNumberFormat="1" applyFont="1" applyFill="1" applyBorder="1" applyAlignment="1" applyProtection="1">
      <alignment horizontal="right" vertical="center" wrapText="1"/>
      <protection locked="0"/>
    </xf>
    <xf numFmtId="0" fontId="64" fillId="0" borderId="0" xfId="6" applyFont="1" applyFill="1"/>
    <xf numFmtId="164" fontId="60" fillId="0" borderId="112" xfId="6" applyNumberFormat="1" applyFont="1" applyFill="1" applyBorder="1" applyAlignment="1" applyProtection="1">
      <alignment horizontal="right" vertical="center" wrapText="1"/>
    </xf>
    <xf numFmtId="164" fontId="60" fillId="0" borderId="178" xfId="6" applyNumberFormat="1" applyFont="1" applyFill="1" applyBorder="1" applyAlignment="1" applyProtection="1">
      <alignment horizontal="right" vertical="center" wrapText="1" indent="1"/>
      <protection locked="0"/>
    </xf>
    <xf numFmtId="164" fontId="64" fillId="0" borderId="69" xfId="6" applyNumberFormat="1" applyFont="1" applyFill="1" applyBorder="1" applyAlignment="1" applyProtection="1">
      <alignment horizontal="right" vertical="center" wrapText="1"/>
    </xf>
    <xf numFmtId="164" fontId="64" fillId="0" borderId="112" xfId="6" applyNumberFormat="1" applyFont="1" applyFill="1" applyBorder="1" applyAlignment="1" applyProtection="1">
      <alignment horizontal="right" vertical="center" wrapText="1"/>
    </xf>
    <xf numFmtId="164" fontId="60" fillId="0" borderId="179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87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73" xfId="6" applyNumberFormat="1" applyFont="1" applyFill="1" applyBorder="1" applyAlignment="1" applyProtection="1">
      <alignment horizontal="right" vertical="center" wrapText="1"/>
    </xf>
    <xf numFmtId="164" fontId="42" fillId="0" borderId="111" xfId="6" applyNumberFormat="1" applyFont="1" applyFill="1" applyBorder="1" applyAlignment="1" applyProtection="1">
      <alignment horizontal="right" vertical="center" wrapText="1"/>
    </xf>
    <xf numFmtId="164" fontId="42" fillId="0" borderId="71" xfId="6" applyNumberFormat="1" applyFont="1" applyFill="1" applyBorder="1" applyAlignment="1" applyProtection="1">
      <alignment horizontal="right" vertical="center" wrapText="1"/>
      <protection locked="0"/>
    </xf>
    <xf numFmtId="164" fontId="68" fillId="0" borderId="75" xfId="6" applyNumberFormat="1" applyFont="1" applyFill="1" applyBorder="1" applyAlignment="1" applyProtection="1">
      <alignment horizontal="right" vertical="center" wrapText="1"/>
    </xf>
    <xf numFmtId="164" fontId="68" fillId="0" borderId="78" xfId="6" applyNumberFormat="1" applyFont="1" applyFill="1" applyBorder="1" applyAlignment="1" applyProtection="1">
      <alignment horizontal="right" vertical="center" wrapText="1"/>
    </xf>
    <xf numFmtId="49" fontId="64" fillId="0" borderId="70" xfId="6" applyNumberFormat="1" applyFont="1" applyFill="1" applyBorder="1" applyAlignment="1" applyProtection="1">
      <alignment horizontal="left" vertical="center" wrapText="1" indent="1"/>
    </xf>
    <xf numFmtId="164" fontId="64" fillId="0" borderId="71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120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75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78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115" xfId="6" applyNumberFormat="1" applyFont="1" applyFill="1" applyBorder="1" applyAlignment="1" applyProtection="1">
      <alignment horizontal="right" vertical="center" wrapText="1"/>
    </xf>
    <xf numFmtId="49" fontId="42" fillId="0" borderId="68" xfId="6" applyNumberFormat="1" applyFont="1" applyFill="1" applyBorder="1" applyAlignment="1" applyProtection="1">
      <alignment horizontal="left" vertical="center" wrapText="1" indent="1"/>
    </xf>
    <xf numFmtId="164" fontId="42" fillId="0" borderId="73" xfId="6" applyNumberFormat="1" applyFont="1" applyFill="1" applyBorder="1" applyAlignment="1" applyProtection="1">
      <alignment horizontal="right" vertical="center" wrapText="1"/>
      <protection locked="0"/>
    </xf>
    <xf numFmtId="49" fontId="42" fillId="0" borderId="60" xfId="6" applyNumberFormat="1" applyFont="1" applyFill="1" applyBorder="1" applyAlignment="1" applyProtection="1">
      <alignment horizontal="left" vertical="center" wrapText="1" indent="1"/>
    </xf>
    <xf numFmtId="164" fontId="42" fillId="0" borderId="90" xfId="6" applyNumberFormat="1" applyFont="1" applyFill="1" applyBorder="1" applyAlignment="1" applyProtection="1">
      <alignment horizontal="right" vertical="center" wrapText="1"/>
    </xf>
    <xf numFmtId="3" fontId="60" fillId="0" borderId="0" xfId="0" applyNumberFormat="1" applyFont="1" applyFill="1" applyAlignment="1">
      <alignment horizontal="right" vertical="top" wrapText="1"/>
    </xf>
    <xf numFmtId="0" fontId="42" fillId="0" borderId="0" xfId="6" applyFont="1" applyFill="1"/>
    <xf numFmtId="49" fontId="42" fillId="0" borderId="49" xfId="6" applyNumberFormat="1" applyFont="1" applyFill="1" applyBorder="1" applyAlignment="1" applyProtection="1">
      <alignment horizontal="left" vertical="center" wrapText="1" indent="1"/>
    </xf>
    <xf numFmtId="164" fontId="42" fillId="0" borderId="10" xfId="6" applyNumberFormat="1" applyFont="1" applyFill="1" applyBorder="1" applyAlignment="1" applyProtection="1">
      <alignment horizontal="right" vertical="center" wrapText="1"/>
    </xf>
    <xf numFmtId="164" fontId="42" fillId="0" borderId="152" xfId="6" applyNumberFormat="1" applyFont="1" applyFill="1" applyBorder="1" applyAlignment="1" applyProtection="1">
      <alignment horizontal="right" vertical="center" wrapText="1"/>
    </xf>
    <xf numFmtId="164" fontId="42" fillId="0" borderId="129" xfId="6" applyNumberFormat="1" applyFont="1" applyFill="1" applyBorder="1" applyAlignment="1" applyProtection="1">
      <alignment horizontal="right" vertical="center" wrapText="1"/>
    </xf>
    <xf numFmtId="164" fontId="42" fillId="0" borderId="154" xfId="6" applyNumberFormat="1" applyFont="1" applyFill="1" applyBorder="1" applyAlignment="1" applyProtection="1">
      <alignment horizontal="right" vertical="center" wrapText="1"/>
    </xf>
    <xf numFmtId="164" fontId="42" fillId="0" borderId="153" xfId="6" applyNumberFormat="1" applyFont="1" applyFill="1" applyBorder="1" applyAlignment="1" applyProtection="1">
      <alignment horizontal="right" vertical="center" wrapText="1"/>
    </xf>
    <xf numFmtId="164" fontId="68" fillId="0" borderId="21" xfId="6" applyNumberFormat="1" applyFont="1" applyFill="1" applyBorder="1" applyAlignment="1" applyProtection="1"/>
    <xf numFmtId="0" fontId="68" fillId="0" borderId="21" xfId="0" applyFont="1" applyFill="1" applyBorder="1" applyAlignment="1" applyProtection="1">
      <alignment horizontal="right"/>
    </xf>
    <xf numFmtId="0" fontId="60" fillId="0" borderId="0" xfId="6" applyFont="1" applyFill="1" applyAlignment="1"/>
    <xf numFmtId="0" fontId="42" fillId="0" borderId="7" xfId="6" applyFont="1" applyFill="1" applyBorder="1" applyAlignment="1" applyProtection="1">
      <alignment horizontal="centerContinuous" vertical="center" wrapText="1"/>
    </xf>
    <xf numFmtId="0" fontId="42" fillId="0" borderId="2" xfId="6" applyFont="1" applyFill="1" applyBorder="1" applyAlignment="1" applyProtection="1">
      <alignment horizontal="centerContinuous" vertical="center" wrapText="1"/>
    </xf>
    <xf numFmtId="0" fontId="42" fillId="0" borderId="60" xfId="6" applyFont="1" applyFill="1" applyBorder="1" applyAlignment="1" applyProtection="1">
      <alignment horizontal="centerContinuous" vertical="center" wrapText="1"/>
    </xf>
    <xf numFmtId="0" fontId="42" fillId="0" borderId="19" xfId="6" applyFont="1" applyFill="1" applyBorder="1" applyAlignment="1" applyProtection="1">
      <alignment horizontal="centerContinuous" vertical="center" wrapText="1"/>
    </xf>
    <xf numFmtId="0" fontId="42" fillId="0" borderId="8" xfId="6" applyFont="1" applyFill="1" applyBorder="1" applyAlignment="1" applyProtection="1">
      <alignment horizontal="center" vertical="center" wrapText="1"/>
    </xf>
    <xf numFmtId="0" fontId="42" fillId="0" borderId="9" xfId="6" applyFont="1" applyFill="1" applyBorder="1" applyAlignment="1" applyProtection="1">
      <alignment horizontal="left" vertical="center" wrapText="1"/>
    </xf>
    <xf numFmtId="0" fontId="42" fillId="0" borderId="11" xfId="6" applyFont="1" applyFill="1" applyBorder="1" applyAlignment="1" applyProtection="1">
      <alignment vertical="center" wrapText="1"/>
    </xf>
    <xf numFmtId="164" fontId="42" fillId="0" borderId="11" xfId="6" applyNumberFormat="1" applyFont="1" applyFill="1" applyBorder="1" applyAlignment="1" applyProtection="1">
      <alignment horizontal="right" vertical="center" wrapText="1"/>
    </xf>
    <xf numFmtId="164" fontId="42" fillId="0" borderId="23" xfId="6" applyNumberFormat="1" applyFont="1" applyFill="1" applyBorder="1" applyAlignment="1" applyProtection="1">
      <alignment horizontal="right" vertical="center" wrapText="1"/>
    </xf>
    <xf numFmtId="49" fontId="60" fillId="0" borderId="7" xfId="6" applyNumberFormat="1" applyFont="1" applyFill="1" applyBorder="1" applyAlignment="1" applyProtection="1">
      <alignment horizontal="left" vertical="center" wrapText="1"/>
    </xf>
    <xf numFmtId="0" fontId="60" fillId="0" borderId="2" xfId="6" applyFont="1" applyFill="1" applyBorder="1" applyAlignment="1" applyProtection="1">
      <alignment horizontal="left" vertical="center" wrapText="1"/>
    </xf>
    <xf numFmtId="164" fontId="60" fillId="0" borderId="30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2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24" xfId="6" applyNumberFormat="1" applyFont="1" applyFill="1" applyBorder="1" applyAlignment="1" applyProtection="1">
      <alignment horizontal="right" vertical="center" wrapText="1"/>
      <protection locked="0"/>
    </xf>
    <xf numFmtId="49" fontId="60" fillId="0" borderId="5" xfId="6" applyNumberFormat="1" applyFont="1" applyFill="1" applyBorder="1" applyAlignment="1" applyProtection="1">
      <alignment horizontal="left" vertical="center" wrapText="1"/>
    </xf>
    <xf numFmtId="0" fontId="60" fillId="0" borderId="1" xfId="6" applyFont="1" applyFill="1" applyBorder="1" applyAlignment="1" applyProtection="1">
      <alignment horizontal="left" vertical="center" wrapText="1"/>
    </xf>
    <xf numFmtId="164" fontId="60" fillId="0" borderId="4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18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27" xfId="6" applyNumberFormat="1" applyFont="1" applyFill="1" applyBorder="1" applyAlignment="1" applyProtection="1">
      <alignment horizontal="right" vertical="center" wrapText="1"/>
      <protection locked="0"/>
    </xf>
    <xf numFmtId="0" fontId="60" fillId="0" borderId="3" xfId="6" applyFont="1" applyFill="1" applyBorder="1" applyAlignment="1" applyProtection="1">
      <alignment horizontal="left" vertical="center" wrapText="1"/>
    </xf>
    <xf numFmtId="0" fontId="60" fillId="0" borderId="0" xfId="6" applyFont="1" applyFill="1" applyBorder="1" applyAlignment="1" applyProtection="1">
      <alignment horizontal="left" vertical="center" wrapText="1"/>
    </xf>
    <xf numFmtId="49" fontId="64" fillId="0" borderId="5" xfId="6" applyNumberFormat="1" applyFont="1" applyFill="1" applyBorder="1" applyAlignment="1" applyProtection="1">
      <alignment horizontal="left" vertical="center" wrapText="1"/>
    </xf>
    <xf numFmtId="0" fontId="64" fillId="0" borderId="1" xfId="6" applyFont="1" applyFill="1" applyBorder="1" applyAlignment="1" applyProtection="1">
      <alignment horizontal="left"/>
    </xf>
    <xf numFmtId="164" fontId="64" fillId="0" borderId="4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27" xfId="6" applyNumberFormat="1" applyFont="1" applyFill="1" applyBorder="1" applyAlignment="1" applyProtection="1">
      <alignment horizontal="right" vertical="center" wrapText="1"/>
      <protection locked="0"/>
    </xf>
    <xf numFmtId="0" fontId="64" fillId="0" borderId="1" xfId="6" applyFont="1" applyFill="1" applyBorder="1" applyAlignment="1" applyProtection="1">
      <alignment horizontal="left" vertical="center" wrapText="1"/>
    </xf>
    <xf numFmtId="49" fontId="64" fillId="0" borderId="37" xfId="6" applyNumberFormat="1" applyFont="1" applyFill="1" applyBorder="1" applyAlignment="1" applyProtection="1">
      <alignment horizontal="left" vertical="center" wrapText="1"/>
    </xf>
    <xf numFmtId="0" fontId="64" fillId="0" borderId="4" xfId="6" applyFont="1" applyFill="1" applyBorder="1" applyAlignment="1" applyProtection="1">
      <alignment horizontal="left" vertical="center" wrapText="1"/>
    </xf>
    <xf numFmtId="49" fontId="64" fillId="0" borderId="16" xfId="6" applyNumberFormat="1" applyFont="1" applyFill="1" applyBorder="1" applyAlignment="1" applyProtection="1">
      <alignment horizontal="left" vertical="center" wrapText="1"/>
    </xf>
    <xf numFmtId="49" fontId="64" fillId="0" borderId="60" xfId="6" applyNumberFormat="1" applyFont="1" applyFill="1" applyBorder="1" applyAlignment="1" applyProtection="1">
      <alignment horizontal="left" vertical="center" wrapText="1"/>
    </xf>
    <xf numFmtId="0" fontId="64" fillId="0" borderId="19" xfId="6" applyFont="1" applyFill="1" applyBorder="1" applyAlignment="1" applyProtection="1">
      <alignment horizontal="left" vertical="center" wrapText="1"/>
    </xf>
    <xf numFmtId="164" fontId="64" fillId="0" borderId="19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20" xfId="6" applyNumberFormat="1" applyFont="1" applyFill="1" applyBorder="1" applyAlignment="1" applyProtection="1">
      <alignment horizontal="right" vertical="center" wrapText="1"/>
      <protection locked="0"/>
    </xf>
    <xf numFmtId="0" fontId="42" fillId="0" borderId="8" xfId="6" applyFont="1" applyFill="1" applyBorder="1" applyAlignment="1" applyProtection="1">
      <alignment horizontal="left" vertical="center" wrapText="1"/>
    </xf>
    <xf numFmtId="0" fontId="42" fillId="0" borderId="10" xfId="6" applyFont="1" applyFill="1" applyBorder="1" applyAlignment="1" applyProtection="1">
      <alignment vertical="center" wrapText="1"/>
    </xf>
    <xf numFmtId="164" fontId="42" fillId="0" borderId="12" xfId="6" applyNumberFormat="1" applyFont="1" applyFill="1" applyBorder="1" applyAlignment="1" applyProtection="1">
      <alignment horizontal="right" vertical="center" wrapText="1"/>
    </xf>
    <xf numFmtId="49" fontId="60" fillId="0" borderId="6" xfId="6" applyNumberFormat="1" applyFont="1" applyFill="1" applyBorder="1" applyAlignment="1" applyProtection="1">
      <alignment horizontal="left" vertical="center" wrapText="1"/>
    </xf>
    <xf numFmtId="164" fontId="60" fillId="0" borderId="26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17" xfId="6" applyNumberFormat="1" applyFont="1" applyFill="1" applyBorder="1" applyAlignment="1" applyProtection="1">
      <alignment horizontal="right" vertical="center" wrapText="1"/>
      <protection locked="0"/>
    </xf>
    <xf numFmtId="0" fontId="60" fillId="0" borderId="4" xfId="6" applyFont="1" applyFill="1" applyBorder="1" applyAlignment="1" applyProtection="1">
      <alignment horizontal="left" vertical="center" wrapText="1"/>
    </xf>
    <xf numFmtId="164" fontId="60" fillId="0" borderId="1" xfId="6" applyNumberFormat="1" applyFont="1" applyFill="1" applyBorder="1" applyAlignment="1" applyProtection="1">
      <alignment horizontal="right" vertical="center" wrapText="1"/>
      <protection locked="0"/>
    </xf>
    <xf numFmtId="49" fontId="64" fillId="0" borderId="6" xfId="6" applyNumberFormat="1" applyFont="1" applyFill="1" applyBorder="1" applyAlignment="1" applyProtection="1">
      <alignment horizontal="left" vertical="center" wrapText="1"/>
    </xf>
    <xf numFmtId="164" fontId="64" fillId="0" borderId="1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18" xfId="6" applyNumberFormat="1" applyFont="1" applyFill="1" applyBorder="1" applyAlignment="1" applyProtection="1">
      <alignment horizontal="right" vertical="center" wrapText="1"/>
      <protection locked="0"/>
    </xf>
    <xf numFmtId="49" fontId="64" fillId="0" borderId="1" xfId="6" applyNumberFormat="1" applyFont="1" applyFill="1" applyBorder="1" applyAlignment="1" applyProtection="1">
      <alignment horizontal="left" vertical="center" wrapText="1"/>
    </xf>
    <xf numFmtId="49" fontId="64" fillId="0" borderId="4" xfId="6" applyNumberFormat="1" applyFont="1" applyFill="1" applyBorder="1" applyAlignment="1" applyProtection="1">
      <alignment horizontal="left" vertical="center" wrapText="1"/>
    </xf>
    <xf numFmtId="0" fontId="68" fillId="0" borderId="10" xfId="6" applyFont="1" applyFill="1" applyBorder="1" applyAlignment="1" applyProtection="1">
      <alignment horizontal="left" vertical="center" wrapText="1"/>
    </xf>
    <xf numFmtId="164" fontId="60" fillId="0" borderId="10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12" xfId="6" applyNumberFormat="1" applyFont="1" applyFill="1" applyBorder="1" applyAlignment="1" applyProtection="1">
      <alignment horizontal="right" vertical="center" wrapText="1"/>
      <protection locked="0"/>
    </xf>
    <xf numFmtId="0" fontId="60" fillId="0" borderId="0" xfId="6" applyFont="1" applyFill="1" applyProtection="1"/>
    <xf numFmtId="0" fontId="60" fillId="0" borderId="0" xfId="6" applyFont="1" applyFill="1" applyAlignment="1" applyProtection="1">
      <alignment horizontal="right" vertical="center"/>
    </xf>
    <xf numFmtId="0" fontId="60" fillId="0" borderId="0" xfId="6" applyFont="1" applyFill="1" applyAlignment="1">
      <alignment horizontal="right" vertical="center"/>
    </xf>
    <xf numFmtId="164" fontId="60" fillId="0" borderId="182" xfId="6" applyNumberFormat="1" applyFont="1" applyFill="1" applyBorder="1" applyAlignment="1" applyProtection="1">
      <alignment horizontal="right" vertical="center" wrapText="1"/>
    </xf>
    <xf numFmtId="3" fontId="42" fillId="0" borderId="198" xfId="0" applyNumberFormat="1" applyFont="1" applyFill="1" applyBorder="1" applyAlignment="1">
      <alignment horizontal="right" vertical="top" wrapText="1"/>
    </xf>
    <xf numFmtId="164" fontId="1" fillId="0" borderId="199" xfId="6" applyNumberFormat="1" applyFont="1" applyFill="1" applyBorder="1" applyAlignment="1" applyProtection="1">
      <alignment horizontal="right" vertical="center" wrapText="1"/>
      <protection locked="0"/>
    </xf>
    <xf numFmtId="164" fontId="24" fillId="0" borderId="200" xfId="6" applyNumberFormat="1" applyFont="1" applyFill="1" applyBorder="1" applyAlignment="1" applyProtection="1">
      <alignment vertical="center" wrapText="1"/>
    </xf>
    <xf numFmtId="0" fontId="68" fillId="0" borderId="0" xfId="0" applyFont="1" applyFill="1" applyAlignment="1" applyProtection="1">
      <alignment horizontal="right"/>
    </xf>
    <xf numFmtId="0" fontId="42" fillId="0" borderId="0" xfId="0" applyFont="1" applyFill="1" applyAlignment="1">
      <alignment vertical="center"/>
    </xf>
    <xf numFmtId="0" fontId="60" fillId="0" borderId="0" xfId="0" applyFont="1" applyFill="1" applyAlignment="1">
      <alignment vertical="center" wrapText="1"/>
    </xf>
    <xf numFmtId="0" fontId="64" fillId="0" borderId="0" xfId="0" applyFont="1" applyFill="1" applyAlignment="1">
      <alignment vertical="center" wrapText="1"/>
    </xf>
    <xf numFmtId="0" fontId="60" fillId="0" borderId="0" xfId="0" applyFont="1" applyFill="1" applyAlignment="1" applyProtection="1">
      <alignment vertical="center" wrapText="1"/>
    </xf>
    <xf numFmtId="0" fontId="60" fillId="0" borderId="0" xfId="0" applyFont="1" applyFill="1" applyAlignment="1" applyProtection="1">
      <alignment horizontal="right" vertical="center" wrapText="1"/>
    </xf>
    <xf numFmtId="3" fontId="45" fillId="0" borderId="0" xfId="0" applyNumberFormat="1" applyFont="1" applyFill="1" applyAlignment="1">
      <alignment horizontal="right" vertical="top" wrapText="1"/>
    </xf>
    <xf numFmtId="0" fontId="60" fillId="0" borderId="0" xfId="0" applyFont="1" applyFill="1" applyAlignment="1">
      <alignment horizontal="left" vertical="center" wrapText="1"/>
    </xf>
    <xf numFmtId="0" fontId="68" fillId="0" borderId="0" xfId="0" applyFont="1" applyFill="1" applyAlignment="1">
      <alignment vertical="center" wrapText="1"/>
    </xf>
    <xf numFmtId="0" fontId="60" fillId="0" borderId="95" xfId="0" applyFont="1" applyFill="1" applyBorder="1" applyAlignment="1">
      <alignment vertical="center" wrapText="1"/>
    </xf>
    <xf numFmtId="0" fontId="42" fillId="0" borderId="0" xfId="0" applyFont="1" applyFill="1" applyAlignment="1">
      <alignment horizontal="left" vertical="center" wrapText="1"/>
    </xf>
    <xf numFmtId="0" fontId="42" fillId="0" borderId="95" xfId="0" applyFont="1" applyFill="1" applyBorder="1" applyAlignment="1">
      <alignment vertical="center" wrapText="1"/>
    </xf>
    <xf numFmtId="0" fontId="42" fillId="0" borderId="0" xfId="0" applyFont="1" applyFill="1" applyAlignment="1">
      <alignment vertical="center" wrapText="1"/>
    </xf>
    <xf numFmtId="164" fontId="60" fillId="0" borderId="0" xfId="0" applyNumberFormat="1" applyFont="1" applyFill="1" applyAlignment="1" applyProtection="1">
      <alignment vertical="center" wrapText="1"/>
    </xf>
    <xf numFmtId="164" fontId="60" fillId="0" borderId="0" xfId="0" applyNumberFormat="1" applyFont="1" applyFill="1" applyAlignment="1" applyProtection="1">
      <alignment vertical="center" wrapText="1"/>
      <protection locked="0"/>
    </xf>
    <xf numFmtId="164" fontId="60" fillId="0" borderId="0" xfId="0" applyNumberFormat="1" applyFont="1" applyFill="1" applyAlignment="1">
      <alignment vertical="center" wrapText="1"/>
    </xf>
    <xf numFmtId="0" fontId="42" fillId="0" borderId="65" xfId="0" applyFont="1" applyFill="1" applyBorder="1" applyAlignment="1" applyProtection="1">
      <alignment horizontal="centerContinuous" vertical="center" wrapText="1"/>
    </xf>
    <xf numFmtId="49" fontId="42" fillId="0" borderId="24" xfId="0" applyNumberFormat="1" applyFont="1" applyFill="1" applyBorder="1" applyAlignment="1" applyProtection="1">
      <alignment horizontal="right" vertical="center"/>
      <protection locked="0"/>
    </xf>
    <xf numFmtId="0" fontId="42" fillId="0" borderId="22" xfId="0" applyFont="1" applyFill="1" applyBorder="1" applyAlignment="1" applyProtection="1">
      <alignment vertical="center"/>
    </xf>
    <xf numFmtId="49" fontId="42" fillId="0" borderId="25" xfId="0" applyNumberFormat="1" applyFont="1" applyFill="1" applyBorder="1" applyAlignment="1" applyProtection="1">
      <alignment horizontal="right" vertical="center"/>
      <protection locked="0"/>
    </xf>
    <xf numFmtId="0" fontId="42" fillId="0" borderId="0" xfId="0" applyFont="1" applyFill="1" applyAlignment="1" applyProtection="1">
      <alignment vertical="center"/>
    </xf>
    <xf numFmtId="0" fontId="42" fillId="0" borderId="39" xfId="0" applyFont="1" applyFill="1" applyBorder="1" applyAlignment="1" applyProtection="1">
      <alignment horizontal="centerContinuous" vertical="center" wrapText="1"/>
    </xf>
    <xf numFmtId="0" fontId="42" fillId="0" borderId="11" xfId="0" applyFont="1" applyFill="1" applyBorder="1" applyAlignment="1" applyProtection="1">
      <alignment horizontal="center" vertical="center" wrapText="1"/>
    </xf>
    <xf numFmtId="0" fontId="42" fillId="0" borderId="52" xfId="0" applyFont="1" applyFill="1" applyBorder="1" applyAlignment="1" applyProtection="1">
      <alignment horizontal="center" vertical="center" wrapText="1"/>
    </xf>
    <xf numFmtId="0" fontId="42" fillId="0" borderId="23" xfId="0" applyFont="1" applyFill="1" applyBorder="1" applyAlignment="1" applyProtection="1">
      <alignment horizontal="center" vertical="center" wrapText="1"/>
    </xf>
    <xf numFmtId="0" fontId="42" fillId="0" borderId="10" xfId="0" applyFont="1" applyFill="1" applyBorder="1" applyAlignment="1" applyProtection="1">
      <alignment horizontal="center" vertical="center" wrapText="1"/>
    </xf>
    <xf numFmtId="0" fontId="42" fillId="0" borderId="39" xfId="0" applyFont="1" applyFill="1" applyBorder="1" applyAlignment="1" applyProtection="1">
      <alignment horizontal="center" vertical="center" wrapText="1"/>
    </xf>
    <xf numFmtId="0" fontId="42" fillId="0" borderId="38" xfId="0" applyFont="1" applyFill="1" applyBorder="1" applyAlignment="1" applyProtection="1">
      <alignment horizontal="center" vertical="center" wrapText="1"/>
    </xf>
    <xf numFmtId="0" fontId="42" fillId="0" borderId="0" xfId="0" applyFont="1" applyFill="1" applyAlignment="1">
      <alignment horizontal="center" vertical="center" wrapText="1"/>
    </xf>
    <xf numFmtId="0" fontId="42" fillId="0" borderId="78" xfId="6" applyFont="1" applyFill="1" applyBorder="1" applyAlignment="1" applyProtection="1">
      <alignment horizontal="left" vertical="center" wrapText="1"/>
    </xf>
    <xf numFmtId="164" fontId="42" fillId="0" borderId="76" xfId="6" applyNumberFormat="1" applyFont="1" applyFill="1" applyBorder="1" applyAlignment="1" applyProtection="1">
      <alignment vertical="center" wrapText="1"/>
    </xf>
    <xf numFmtId="49" fontId="42" fillId="0" borderId="77" xfId="6" applyNumberFormat="1" applyFont="1" applyFill="1" applyBorder="1" applyAlignment="1" applyProtection="1">
      <alignment horizontal="left" vertical="center" wrapText="1" indent="1"/>
    </xf>
    <xf numFmtId="164" fontId="42" fillId="0" borderId="76" xfId="6" applyNumberFormat="1" applyFont="1" applyFill="1" applyBorder="1" applyAlignment="1" applyProtection="1">
      <alignment horizontal="right" vertical="center" wrapText="1"/>
    </xf>
    <xf numFmtId="164" fontId="42" fillId="0" borderId="82" xfId="6" applyNumberFormat="1" applyFont="1" applyFill="1" applyBorder="1" applyAlignment="1" applyProtection="1">
      <alignment horizontal="right" vertical="center" wrapText="1"/>
    </xf>
    <xf numFmtId="164" fontId="60" fillId="0" borderId="67" xfId="6" applyNumberFormat="1" applyFont="1" applyFill="1" applyBorder="1" applyAlignment="1" applyProtection="1">
      <alignment horizontal="right" vertical="center" wrapText="1"/>
    </xf>
    <xf numFmtId="164" fontId="60" fillId="0" borderId="83" xfId="6" applyNumberFormat="1" applyFont="1" applyFill="1" applyBorder="1" applyAlignment="1" applyProtection="1">
      <alignment horizontal="right" vertical="center" wrapText="1"/>
    </xf>
    <xf numFmtId="164" fontId="60" fillId="0" borderId="84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71" xfId="6" applyNumberFormat="1" applyFont="1" applyFill="1" applyBorder="1" applyAlignment="1" applyProtection="1">
      <alignment horizontal="right" vertical="center" wrapText="1"/>
    </xf>
    <xf numFmtId="164" fontId="60" fillId="0" borderId="71" xfId="6" applyNumberFormat="1" applyFont="1" applyFill="1" applyBorder="1" applyAlignment="1" applyProtection="1">
      <alignment horizontal="right" vertical="center" wrapText="1"/>
    </xf>
    <xf numFmtId="164" fontId="60" fillId="0" borderId="85" xfId="6" applyNumberFormat="1" applyFont="1" applyFill="1" applyBorder="1" applyAlignment="1" applyProtection="1">
      <alignment horizontal="right" vertical="center" wrapText="1"/>
    </xf>
    <xf numFmtId="49" fontId="42" fillId="0" borderId="74" xfId="6" applyNumberFormat="1" applyFont="1" applyFill="1" applyBorder="1" applyAlignment="1" applyProtection="1">
      <alignment horizontal="left" vertical="center" wrapText="1" indent="1"/>
    </xf>
    <xf numFmtId="164" fontId="42" fillId="0" borderId="86" xfId="6" applyNumberFormat="1" applyFont="1" applyFill="1" applyBorder="1" applyAlignment="1" applyProtection="1">
      <alignment horizontal="right" vertical="center" wrapText="1"/>
      <protection locked="0"/>
    </xf>
    <xf numFmtId="49" fontId="64" fillId="0" borderId="79" xfId="6" applyNumberFormat="1" applyFont="1" applyFill="1" applyBorder="1" applyAlignment="1" applyProtection="1">
      <alignment horizontal="left" vertical="center" wrapText="1" indent="1"/>
    </xf>
    <xf numFmtId="164" fontId="64" fillId="0" borderId="80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88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86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84" xfId="6" applyNumberFormat="1" applyFont="1" applyFill="1" applyBorder="1" applyAlignment="1" applyProtection="1">
      <alignment horizontal="right" vertical="center" wrapText="1"/>
    </xf>
    <xf numFmtId="164" fontId="60" fillId="0" borderId="85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69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84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84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84" xfId="6" applyNumberFormat="1" applyFont="1" applyFill="1" applyBorder="1" applyAlignment="1" applyProtection="1">
      <alignment horizontal="right" vertical="center" wrapText="1"/>
    </xf>
    <xf numFmtId="164" fontId="42" fillId="0" borderId="85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87" xfId="6" applyNumberFormat="1" applyFont="1" applyFill="1" applyBorder="1" applyAlignment="1" applyProtection="1">
      <alignment horizontal="right" vertical="center" wrapText="1"/>
    </xf>
    <xf numFmtId="164" fontId="42" fillId="0" borderId="75" xfId="6" applyNumberFormat="1" applyFont="1" applyFill="1" applyBorder="1" applyAlignment="1" applyProtection="1">
      <alignment horizontal="right" vertical="center" wrapText="1"/>
    </xf>
    <xf numFmtId="164" fontId="42" fillId="0" borderId="86" xfId="6" applyNumberFormat="1" applyFont="1" applyFill="1" applyBorder="1" applyAlignment="1" applyProtection="1">
      <alignment horizontal="right" vertical="center" wrapText="1"/>
    </xf>
    <xf numFmtId="164" fontId="64" fillId="0" borderId="85" xfId="6" applyNumberFormat="1" applyFont="1" applyFill="1" applyBorder="1" applyAlignment="1" applyProtection="1">
      <alignment horizontal="right" vertical="center" wrapText="1"/>
      <protection locked="0"/>
    </xf>
    <xf numFmtId="49" fontId="42" fillId="0" borderId="91" xfId="6" applyNumberFormat="1" applyFont="1" applyFill="1" applyBorder="1" applyAlignment="1" applyProtection="1">
      <alignment horizontal="left" vertical="center" wrapText="1" indent="1"/>
    </xf>
    <xf numFmtId="164" fontId="42" fillId="0" borderId="113" xfId="6" applyNumberFormat="1" applyFont="1" applyFill="1" applyBorder="1" applyAlignment="1" applyProtection="1">
      <alignment horizontal="right" vertical="center" wrapText="1"/>
    </xf>
    <xf numFmtId="49" fontId="42" fillId="0" borderId="21" xfId="6" applyNumberFormat="1" applyFont="1" applyFill="1" applyBorder="1" applyAlignment="1" applyProtection="1">
      <alignment horizontal="left" vertical="center" wrapText="1" indent="1"/>
    </xf>
    <xf numFmtId="164" fontId="42" fillId="0" borderId="38" xfId="6" applyNumberFormat="1" applyFont="1" applyFill="1" applyBorder="1" applyAlignment="1" applyProtection="1">
      <alignment horizontal="right" vertical="center" wrapText="1"/>
    </xf>
    <xf numFmtId="164" fontId="42" fillId="0" borderId="158" xfId="6" applyNumberFormat="1" applyFont="1" applyFill="1" applyBorder="1" applyAlignment="1" applyProtection="1">
      <alignment horizontal="right" vertical="center" wrapText="1"/>
    </xf>
    <xf numFmtId="0" fontId="42" fillId="0" borderId="8" xfId="6" applyFont="1" applyFill="1" applyBorder="1" applyAlignment="1" applyProtection="1">
      <alignment horizontal="centerContinuous" vertical="center" wrapText="1"/>
    </xf>
    <xf numFmtId="0" fontId="42" fillId="0" borderId="10" xfId="6" applyFont="1" applyFill="1" applyBorder="1" applyAlignment="1" applyProtection="1">
      <alignment horizontal="centerContinuous" vertical="center" wrapText="1"/>
    </xf>
    <xf numFmtId="3" fontId="76" fillId="0" borderId="0" xfId="0" applyNumberFormat="1" applyFont="1" applyFill="1" applyAlignment="1">
      <alignment horizontal="right" vertical="top" wrapText="1"/>
    </xf>
    <xf numFmtId="3" fontId="76" fillId="0" borderId="2" xfId="0" applyNumberFormat="1" applyFont="1" applyFill="1" applyBorder="1" applyAlignment="1">
      <alignment horizontal="right" vertical="top" wrapText="1"/>
    </xf>
    <xf numFmtId="3" fontId="76" fillId="0" borderId="24" xfId="0" applyNumberFormat="1" applyFont="1" applyFill="1" applyBorder="1" applyAlignment="1">
      <alignment horizontal="right" vertical="top" wrapText="1"/>
    </xf>
    <xf numFmtId="3" fontId="76" fillId="0" borderId="1" xfId="0" applyNumberFormat="1" applyFont="1" applyFill="1" applyBorder="1" applyAlignment="1">
      <alignment horizontal="right" vertical="top" wrapText="1"/>
    </xf>
    <xf numFmtId="3" fontId="76" fillId="0" borderId="18" xfId="0" applyNumberFormat="1" applyFont="1" applyFill="1" applyBorder="1" applyAlignment="1">
      <alignment horizontal="right" vertical="top" wrapText="1"/>
    </xf>
    <xf numFmtId="164" fontId="0" fillId="0" borderId="116" xfId="6" applyNumberFormat="1" applyFont="1" applyFill="1" applyBorder="1" applyAlignment="1" applyProtection="1">
      <alignment horizontal="right" vertical="center" wrapText="1"/>
    </xf>
    <xf numFmtId="0" fontId="42" fillId="0" borderId="11" xfId="6" applyFont="1" applyFill="1" applyBorder="1" applyAlignment="1" applyProtection="1">
      <alignment horizontal="center" vertical="center" wrapText="1"/>
    </xf>
    <xf numFmtId="0" fontId="42" fillId="0" borderId="23" xfId="6" applyFont="1" applyFill="1" applyBorder="1" applyAlignment="1" applyProtection="1">
      <alignment horizontal="center" vertical="center" wrapText="1"/>
    </xf>
    <xf numFmtId="164" fontId="60" fillId="0" borderId="87" xfId="6" applyNumberFormat="1" applyFont="1" applyFill="1" applyBorder="1" applyAlignment="1" applyProtection="1">
      <alignment horizontal="right" vertical="center" wrapText="1"/>
    </xf>
    <xf numFmtId="164" fontId="60" fillId="0" borderId="84" xfId="6" applyNumberFormat="1" applyFont="1" applyFill="1" applyBorder="1" applyAlignment="1" applyProtection="1">
      <alignment horizontal="right" vertical="center" wrapText="1"/>
    </xf>
    <xf numFmtId="164" fontId="60" fillId="0" borderId="31" xfId="6" applyNumberFormat="1" applyFont="1" applyFill="1" applyBorder="1" applyAlignment="1" applyProtection="1">
      <alignment horizontal="right" vertical="center" wrapText="1"/>
      <protection locked="0"/>
    </xf>
    <xf numFmtId="3" fontId="69" fillId="0" borderId="0" xfId="10" applyNumberFormat="1" applyFont="1" applyFill="1" applyAlignment="1">
      <alignment horizontal="right" vertical="top" wrapText="1"/>
    </xf>
    <xf numFmtId="3" fontId="69" fillId="0" borderId="0" xfId="11" applyNumberFormat="1" applyFont="1" applyFill="1" applyAlignment="1">
      <alignment horizontal="right" vertical="top" wrapText="1"/>
    </xf>
    <xf numFmtId="3" fontId="70" fillId="0" borderId="0" xfId="10" applyNumberFormat="1" applyFont="1" applyFill="1" applyAlignment="1">
      <alignment horizontal="right" vertical="top" wrapText="1"/>
    </xf>
    <xf numFmtId="3" fontId="70" fillId="0" borderId="0" xfId="11" applyNumberFormat="1" applyFont="1" applyFill="1" applyAlignment="1">
      <alignment horizontal="right" vertical="top" wrapText="1"/>
    </xf>
    <xf numFmtId="0" fontId="69" fillId="0" borderId="0" xfId="12" applyFont="1" applyFill="1" applyAlignment="1">
      <alignment horizontal="left" vertical="top" wrapText="1"/>
    </xf>
    <xf numFmtId="3" fontId="69" fillId="0" borderId="0" xfId="13" applyNumberFormat="1" applyFont="1" applyFill="1" applyAlignment="1">
      <alignment horizontal="right" vertical="top" wrapText="1"/>
    </xf>
    <xf numFmtId="3" fontId="69" fillId="0" borderId="0" xfId="14" applyNumberFormat="1" applyFont="1" applyFill="1" applyAlignment="1">
      <alignment horizontal="right" vertical="top" wrapText="1"/>
    </xf>
    <xf numFmtId="3" fontId="69" fillId="0" borderId="0" xfId="15" applyNumberFormat="1" applyFont="1" applyFill="1" applyAlignment="1">
      <alignment horizontal="right" vertical="top" wrapText="1"/>
    </xf>
    <xf numFmtId="3" fontId="69" fillId="0" borderId="0" xfId="16" applyNumberFormat="1" applyFont="1" applyFill="1" applyAlignment="1">
      <alignment horizontal="right" vertical="top" wrapText="1"/>
    </xf>
    <xf numFmtId="3" fontId="69" fillId="0" borderId="0" xfId="17" applyNumberFormat="1" applyFont="1" applyFill="1" applyAlignment="1">
      <alignment horizontal="right" vertical="top" wrapText="1"/>
    </xf>
    <xf numFmtId="3" fontId="69" fillId="0" borderId="0" xfId="18" applyNumberFormat="1" applyFont="1" applyFill="1" applyAlignment="1">
      <alignment horizontal="right" vertical="top" wrapText="1"/>
    </xf>
    <xf numFmtId="3" fontId="69" fillId="0" borderId="0" xfId="19" applyNumberFormat="1" applyFont="1" applyFill="1" applyAlignment="1">
      <alignment horizontal="right" vertical="top" wrapText="1"/>
    </xf>
    <xf numFmtId="3" fontId="69" fillId="0" borderId="0" xfId="20" applyNumberFormat="1" applyFont="1" applyFill="1" applyAlignment="1">
      <alignment horizontal="right" vertical="top" wrapText="1"/>
    </xf>
    <xf numFmtId="3" fontId="69" fillId="0" borderId="0" xfId="21" applyNumberFormat="1" applyFont="1" applyFill="1" applyAlignment="1">
      <alignment horizontal="right" vertical="top" wrapText="1"/>
    </xf>
    <xf numFmtId="0" fontId="70" fillId="0" borderId="0" xfId="12" applyFont="1" applyFill="1" applyAlignment="1">
      <alignment horizontal="left" vertical="top" wrapText="1"/>
    </xf>
    <xf numFmtId="3" fontId="70" fillId="0" borderId="0" xfId="13" applyNumberFormat="1" applyFont="1" applyFill="1" applyAlignment="1">
      <alignment horizontal="right" vertical="top" wrapText="1"/>
    </xf>
    <xf numFmtId="3" fontId="70" fillId="0" borderId="0" xfId="14" applyNumberFormat="1" applyFont="1" applyFill="1" applyAlignment="1">
      <alignment horizontal="right" vertical="top" wrapText="1"/>
    </xf>
    <xf numFmtId="3" fontId="70" fillId="0" borderId="0" xfId="15" applyNumberFormat="1" applyFont="1" applyFill="1" applyAlignment="1">
      <alignment horizontal="right" vertical="top" wrapText="1"/>
    </xf>
    <xf numFmtId="3" fontId="70" fillId="0" borderId="0" xfId="16" applyNumberFormat="1" applyFont="1" applyFill="1" applyAlignment="1">
      <alignment horizontal="right" vertical="top" wrapText="1"/>
    </xf>
    <xf numFmtId="3" fontId="70" fillId="0" borderId="0" xfId="17" applyNumberFormat="1" applyFont="1" applyFill="1" applyAlignment="1">
      <alignment horizontal="right" vertical="top" wrapText="1"/>
    </xf>
    <xf numFmtId="3" fontId="70" fillId="0" borderId="0" xfId="18" applyNumberFormat="1" applyFont="1" applyFill="1" applyAlignment="1">
      <alignment horizontal="right" vertical="top" wrapText="1"/>
    </xf>
    <xf numFmtId="3" fontId="70" fillId="0" borderId="0" xfId="19" applyNumberFormat="1" applyFont="1" applyFill="1" applyAlignment="1">
      <alignment horizontal="right" vertical="top" wrapText="1"/>
    </xf>
    <xf numFmtId="3" fontId="70" fillId="0" borderId="0" xfId="20" applyNumberFormat="1" applyFont="1" applyFill="1" applyAlignment="1">
      <alignment horizontal="right" vertical="top" wrapText="1"/>
    </xf>
    <xf numFmtId="3" fontId="70" fillId="0" borderId="0" xfId="21" applyNumberFormat="1" applyFont="1" applyFill="1" applyAlignment="1">
      <alignment horizontal="right" vertical="top" wrapText="1"/>
    </xf>
    <xf numFmtId="0" fontId="69" fillId="0" borderId="0" xfId="22" applyFont="1" applyFill="1" applyAlignment="1">
      <alignment horizontal="left" vertical="top" wrapText="1"/>
    </xf>
    <xf numFmtId="3" fontId="69" fillId="0" borderId="0" xfId="22" applyNumberFormat="1" applyFont="1" applyFill="1" applyAlignment="1">
      <alignment horizontal="right" vertical="top" wrapText="1"/>
    </xf>
    <xf numFmtId="0" fontId="70" fillId="0" borderId="0" xfId="22" applyFont="1" applyFill="1" applyAlignment="1">
      <alignment horizontal="left" vertical="top" wrapText="1"/>
    </xf>
    <xf numFmtId="3" fontId="70" fillId="0" borderId="0" xfId="22" applyNumberFormat="1" applyFont="1" applyFill="1" applyAlignment="1">
      <alignment horizontal="right" vertical="top" wrapText="1"/>
    </xf>
    <xf numFmtId="164" fontId="60" fillId="0" borderId="115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201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207" xfId="6" applyNumberFormat="1" applyFont="1" applyFill="1" applyBorder="1" applyAlignment="1" applyProtection="1">
      <alignment horizontal="right" vertical="center" wrapText="1"/>
    </xf>
    <xf numFmtId="164" fontId="60" fillId="0" borderId="208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196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73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201" xfId="6" applyNumberFormat="1" applyFont="1" applyFill="1" applyBorder="1" applyAlignment="1" applyProtection="1">
      <alignment horizontal="right" vertical="center" wrapText="1"/>
    </xf>
    <xf numFmtId="164" fontId="42" fillId="0" borderId="93" xfId="6" applyNumberFormat="1" applyFont="1" applyFill="1" applyBorder="1" applyAlignment="1" applyProtection="1">
      <alignment horizontal="right" vertical="center" wrapText="1"/>
    </xf>
    <xf numFmtId="164" fontId="42" fillId="0" borderId="206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81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93" xfId="6" applyNumberFormat="1" applyFont="1" applyFill="1" applyBorder="1" applyAlignment="1" applyProtection="1">
      <alignment horizontal="right" vertical="center" wrapText="1"/>
      <protection locked="0"/>
    </xf>
    <xf numFmtId="0" fontId="68" fillId="0" borderId="21" xfId="0" applyFont="1" applyFill="1" applyBorder="1" applyAlignment="1" applyProtection="1">
      <alignment horizontal="right"/>
      <protection locked="0"/>
    </xf>
    <xf numFmtId="164" fontId="60" fillId="0" borderId="117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115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121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209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0" xfId="6" applyNumberFormat="1" applyFont="1" applyFill="1" applyBorder="1" applyAlignment="1" applyProtection="1">
      <alignment horizontal="right" vertical="center" wrapText="1"/>
    </xf>
    <xf numFmtId="0" fontId="42" fillId="0" borderId="22" xfId="6" applyFont="1" applyFill="1" applyBorder="1" applyAlignment="1" applyProtection="1">
      <alignment horizontal="center" vertical="center" wrapText="1"/>
    </xf>
    <xf numFmtId="0" fontId="42" fillId="0" borderId="119" xfId="6" applyFont="1" applyFill="1" applyBorder="1" applyAlignment="1" applyProtection="1">
      <alignment horizontal="center" vertical="center" wrapText="1"/>
    </xf>
    <xf numFmtId="0" fontId="42" fillId="0" borderId="155" xfId="6" applyFont="1" applyFill="1" applyBorder="1" applyAlignment="1" applyProtection="1">
      <alignment horizontal="center" vertical="center" wrapText="1"/>
    </xf>
    <xf numFmtId="0" fontId="42" fillId="0" borderId="119" xfId="6" applyFont="1" applyFill="1" applyBorder="1" applyAlignment="1" applyProtection="1">
      <alignment horizontal="left" vertical="center" wrapText="1"/>
    </xf>
    <xf numFmtId="164" fontId="42" fillId="0" borderId="155" xfId="6" applyNumberFormat="1" applyFont="1" applyFill="1" applyBorder="1" applyAlignment="1" applyProtection="1">
      <alignment vertical="center" wrapText="1"/>
    </xf>
    <xf numFmtId="164" fontId="42" fillId="0" borderId="12" xfId="6" applyNumberFormat="1" applyFont="1" applyFill="1" applyBorder="1" applyAlignment="1" applyProtection="1">
      <alignment vertical="center" wrapText="1"/>
    </xf>
    <xf numFmtId="0" fontId="42" fillId="0" borderId="119" xfId="6" applyFont="1" applyFill="1" applyBorder="1" applyAlignment="1" applyProtection="1">
      <alignment horizontal="left" vertical="center" wrapText="1" indent="1"/>
    </xf>
    <xf numFmtId="164" fontId="42" fillId="0" borderId="156" xfId="6" applyNumberFormat="1" applyFont="1" applyFill="1" applyBorder="1" applyAlignment="1" applyProtection="1">
      <alignment horizontal="right" vertical="center" wrapText="1"/>
    </xf>
    <xf numFmtId="164" fontId="42" fillId="0" borderId="203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204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205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201" xfId="6" applyNumberFormat="1" applyFont="1" applyFill="1" applyBorder="1" applyAlignment="1" applyProtection="1">
      <alignment horizontal="right" vertical="center" wrapText="1"/>
    </xf>
    <xf numFmtId="164" fontId="42" fillId="0" borderId="204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87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202" xfId="6" applyNumberFormat="1" applyFont="1" applyFill="1" applyBorder="1" applyAlignment="1" applyProtection="1">
      <alignment horizontal="right" vertical="center" wrapText="1"/>
      <protection locked="0"/>
    </xf>
    <xf numFmtId="164" fontId="68" fillId="0" borderId="86" xfId="6" applyNumberFormat="1" applyFont="1" applyFill="1" applyBorder="1" applyAlignment="1" applyProtection="1">
      <alignment horizontal="right" vertical="center" wrapText="1"/>
    </xf>
    <xf numFmtId="164" fontId="64" fillId="0" borderId="202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201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201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92" xfId="6" applyNumberFormat="1" applyFont="1" applyFill="1" applyBorder="1" applyAlignment="1" applyProtection="1">
      <alignment horizontal="right" vertical="center" wrapText="1"/>
    </xf>
    <xf numFmtId="164" fontId="42" fillId="0" borderId="39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10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38" xfId="6" applyNumberFormat="1" applyFont="1" applyFill="1" applyBorder="1" applyAlignment="1" applyProtection="1">
      <alignment horizontal="right" vertical="center" wrapText="1"/>
      <protection locked="0"/>
    </xf>
    <xf numFmtId="0" fontId="42" fillId="0" borderId="28" xfId="0" applyFont="1" applyBorder="1" applyAlignment="1" applyProtection="1">
      <alignment vertical="center" wrapText="1"/>
    </xf>
    <xf numFmtId="164" fontId="42" fillId="0" borderId="0" xfId="6" applyNumberFormat="1" applyFont="1" applyFill="1" applyBorder="1" applyAlignment="1" applyProtection="1">
      <alignment horizontal="centerContinuous" vertical="center"/>
      <protection locked="0"/>
    </xf>
    <xf numFmtId="164" fontId="42" fillId="0" borderId="23" xfId="6" applyNumberFormat="1" applyFont="1" applyFill="1" applyBorder="1" applyAlignment="1" applyProtection="1">
      <alignment horizontal="centerContinuous" vertical="center"/>
    </xf>
    <xf numFmtId="0" fontId="42" fillId="0" borderId="27" xfId="6" applyFont="1" applyFill="1" applyBorder="1" applyAlignment="1" applyProtection="1">
      <alignment horizontal="center" vertical="center" wrapText="1"/>
    </xf>
    <xf numFmtId="0" fontId="60" fillId="0" borderId="95" xfId="6" applyFont="1" applyFill="1" applyBorder="1" applyAlignment="1" applyProtection="1">
      <alignment horizontal="left" vertical="center" wrapText="1"/>
    </xf>
    <xf numFmtId="164" fontId="42" fillId="0" borderId="39" xfId="6" applyNumberFormat="1" applyFont="1" applyFill="1" applyBorder="1" applyAlignment="1" applyProtection="1">
      <alignment horizontal="right" vertical="center" wrapText="1"/>
    </xf>
    <xf numFmtId="0" fontId="60" fillId="0" borderId="31" xfId="6" applyFont="1" applyFill="1" applyBorder="1" applyAlignment="1">
      <alignment horizontal="right" vertical="center"/>
    </xf>
    <xf numFmtId="164" fontId="60" fillId="0" borderId="3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3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54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22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54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39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39" xfId="0" applyNumberFormat="1" applyFont="1" applyBorder="1" applyAlignment="1" applyProtection="1">
      <alignment horizontal="right" vertical="center" wrapText="1"/>
    </xf>
    <xf numFmtId="0" fontId="42" fillId="0" borderId="0" xfId="6" applyFont="1" applyFill="1" applyAlignment="1" applyProtection="1"/>
    <xf numFmtId="164" fontId="42" fillId="0" borderId="28" xfId="6" applyNumberFormat="1" applyFont="1" applyFill="1" applyBorder="1" applyAlignment="1" applyProtection="1">
      <alignment horizontal="right" vertical="center" wrapText="1"/>
    </xf>
    <xf numFmtId="2" fontId="60" fillId="0" borderId="0" xfId="6" applyNumberFormat="1" applyFont="1" applyFill="1" applyBorder="1"/>
    <xf numFmtId="164" fontId="64" fillId="0" borderId="87" xfId="6" applyNumberFormat="1" applyFont="1" applyFill="1" applyBorder="1" applyAlignment="1" applyProtection="1">
      <alignment horizontal="right" vertical="center" wrapText="1"/>
      <protection locked="0"/>
    </xf>
    <xf numFmtId="3" fontId="60" fillId="0" borderId="168" xfId="0" applyNumberFormat="1" applyFont="1" applyFill="1" applyBorder="1" applyAlignment="1">
      <alignment horizontal="right" vertical="top" wrapText="1"/>
    </xf>
    <xf numFmtId="0" fontId="64" fillId="0" borderId="168" xfId="6" applyFont="1" applyFill="1" applyBorder="1"/>
    <xf numFmtId="2" fontId="60" fillId="0" borderId="0" xfId="6" applyNumberFormat="1" applyFont="1" applyFill="1"/>
    <xf numFmtId="0" fontId="42" fillId="0" borderId="58" xfId="6" applyFont="1" applyFill="1" applyBorder="1" applyAlignment="1" applyProtection="1">
      <alignment horizontal="center" vertical="center" wrapText="1"/>
    </xf>
    <xf numFmtId="0" fontId="42" fillId="0" borderId="28" xfId="6" applyFont="1" applyFill="1" applyBorder="1" applyAlignment="1" applyProtection="1">
      <alignment horizontal="center" vertical="center" wrapText="1"/>
    </xf>
    <xf numFmtId="1" fontId="42" fillId="0" borderId="12" xfId="6" applyNumberFormat="1" applyFont="1" applyFill="1" applyBorder="1" applyAlignment="1">
      <alignment horizontal="center"/>
    </xf>
    <xf numFmtId="164" fontId="42" fillId="0" borderId="28" xfId="6" applyNumberFormat="1" applyFont="1" applyFill="1" applyBorder="1" applyAlignment="1" applyProtection="1">
      <alignment vertical="center" wrapText="1"/>
    </xf>
    <xf numFmtId="2" fontId="42" fillId="0" borderId="12" xfId="6" applyNumberFormat="1" applyFont="1" applyFill="1" applyBorder="1"/>
    <xf numFmtId="164" fontId="42" fillId="0" borderId="50" xfId="6" applyNumberFormat="1" applyFont="1" applyFill="1" applyBorder="1" applyAlignment="1" applyProtection="1">
      <alignment horizontal="right" vertical="center" wrapText="1"/>
    </xf>
    <xf numFmtId="164" fontId="60" fillId="0" borderId="0" xfId="6" applyNumberFormat="1" applyFont="1" applyFill="1"/>
    <xf numFmtId="2" fontId="60" fillId="0" borderId="17" xfId="6" applyNumberFormat="1" applyFont="1" applyFill="1" applyBorder="1"/>
    <xf numFmtId="164" fontId="42" fillId="0" borderId="119" xfId="6" applyNumberFormat="1" applyFont="1" applyFill="1" applyBorder="1" applyAlignment="1" applyProtection="1">
      <alignment horizontal="right" vertical="center" wrapText="1"/>
      <protection locked="0"/>
    </xf>
    <xf numFmtId="2" fontId="60" fillId="0" borderId="18" xfId="6" applyNumberFormat="1" applyFont="1" applyFill="1" applyBorder="1"/>
    <xf numFmtId="164" fontId="64" fillId="0" borderId="125" xfId="6" applyNumberFormat="1" applyFont="1" applyFill="1" applyBorder="1" applyAlignment="1" applyProtection="1">
      <alignment horizontal="right" vertical="center" wrapText="1"/>
      <protection locked="0"/>
    </xf>
    <xf numFmtId="2" fontId="64" fillId="0" borderId="27" xfId="6" applyNumberFormat="1" applyFont="1" applyFill="1" applyBorder="1"/>
    <xf numFmtId="2" fontId="60" fillId="0" borderId="53" xfId="6" applyNumberFormat="1" applyFont="1" applyFill="1" applyBorder="1"/>
    <xf numFmtId="2" fontId="60" fillId="0" borderId="17" xfId="6" applyNumberFormat="1" applyFont="1" applyFill="1" applyBorder="1" applyAlignment="1">
      <alignment horizontal="center"/>
    </xf>
    <xf numFmtId="2" fontId="60" fillId="0" borderId="31" xfId="6" applyNumberFormat="1" applyFont="1" applyFill="1" applyBorder="1"/>
    <xf numFmtId="2" fontId="42" fillId="0" borderId="86" xfId="6" applyNumberFormat="1" applyFont="1" applyFill="1" applyBorder="1"/>
    <xf numFmtId="49" fontId="60" fillId="0" borderId="122" xfId="6" applyNumberFormat="1" applyFont="1" applyFill="1" applyBorder="1" applyAlignment="1" applyProtection="1">
      <alignment horizontal="left" vertical="center" wrapText="1" indent="1"/>
    </xf>
    <xf numFmtId="49" fontId="60" fillId="0" borderId="79" xfId="6" applyNumberFormat="1" applyFont="1" applyFill="1" applyBorder="1" applyAlignment="1" applyProtection="1">
      <alignment horizontal="left" vertical="center" wrapText="1" indent="1"/>
    </xf>
    <xf numFmtId="2" fontId="60" fillId="0" borderId="12" xfId="6" applyNumberFormat="1" applyFont="1" applyFill="1" applyBorder="1"/>
    <xf numFmtId="164" fontId="42" fillId="0" borderId="117" xfId="6" applyNumberFormat="1" applyFont="1" applyFill="1" applyBorder="1" applyAlignment="1" applyProtection="1">
      <alignment horizontal="right" vertical="center" wrapText="1"/>
    </xf>
    <xf numFmtId="164" fontId="60" fillId="0" borderId="124" xfId="6" applyNumberFormat="1" applyFont="1" applyFill="1" applyBorder="1" applyAlignment="1" applyProtection="1">
      <alignment horizontal="right" vertical="center" wrapText="1"/>
      <protection locked="0"/>
    </xf>
    <xf numFmtId="2" fontId="60" fillId="0" borderId="27" xfId="6" applyNumberFormat="1" applyFont="1" applyFill="1" applyBorder="1"/>
    <xf numFmtId="164" fontId="42" fillId="0" borderId="119" xfId="6" applyNumberFormat="1" applyFont="1" applyFill="1" applyBorder="1" applyAlignment="1" applyProtection="1">
      <alignment horizontal="right" vertical="center" wrapText="1"/>
    </xf>
    <xf numFmtId="164" fontId="42" fillId="0" borderId="185" xfId="6" applyNumberFormat="1" applyFont="1" applyFill="1" applyBorder="1" applyAlignment="1" applyProtection="1">
      <alignment horizontal="right" vertical="center" wrapText="1"/>
    </xf>
    <xf numFmtId="2" fontId="60" fillId="0" borderId="84" xfId="6" applyNumberFormat="1" applyFont="1" applyFill="1" applyBorder="1"/>
    <xf numFmtId="164" fontId="64" fillId="0" borderId="124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115" xfId="6" applyNumberFormat="1" applyFont="1" applyFill="1" applyBorder="1" applyAlignment="1" applyProtection="1">
      <alignment horizontal="right" vertical="center" wrapText="1"/>
    </xf>
    <xf numFmtId="49" fontId="42" fillId="0" borderId="32" xfId="6" applyNumberFormat="1" applyFont="1" applyFill="1" applyBorder="1" applyAlignment="1" applyProtection="1">
      <alignment horizontal="left" vertical="center" wrapText="1" indent="1"/>
    </xf>
    <xf numFmtId="164" fontId="42" fillId="0" borderId="61" xfId="6" applyNumberFormat="1" applyFont="1" applyFill="1" applyBorder="1" applyAlignment="1" applyProtection="1">
      <alignment horizontal="right" vertical="center" wrapText="1"/>
    </xf>
    <xf numFmtId="164" fontId="42" fillId="0" borderId="81" xfId="6" applyNumberFormat="1" applyFont="1" applyFill="1" applyBorder="1" applyAlignment="1" applyProtection="1">
      <alignment horizontal="right" vertical="center" wrapText="1"/>
    </xf>
    <xf numFmtId="2" fontId="42" fillId="0" borderId="12" xfId="6" applyNumberFormat="1" applyFont="1" applyFill="1" applyBorder="1" applyAlignment="1">
      <alignment vertical="center"/>
    </xf>
    <xf numFmtId="2" fontId="60" fillId="0" borderId="0" xfId="6" applyNumberFormat="1" applyFont="1" applyFill="1" applyAlignment="1"/>
    <xf numFmtId="2" fontId="60" fillId="0" borderId="12" xfId="6" applyNumberFormat="1" applyFont="1" applyFill="1" applyBorder="1" applyAlignment="1"/>
    <xf numFmtId="2" fontId="42" fillId="0" borderId="20" xfId="6" applyNumberFormat="1" applyFont="1" applyFill="1" applyBorder="1" applyAlignment="1" applyProtection="1">
      <alignment horizontal="center" vertical="center" wrapText="1"/>
    </xf>
    <xf numFmtId="1" fontId="42" fillId="0" borderId="12" xfId="6" applyNumberFormat="1" applyFont="1" applyFill="1" applyBorder="1" applyAlignment="1" applyProtection="1">
      <alignment horizontal="center" vertical="center" wrapText="1"/>
    </xf>
    <xf numFmtId="164" fontId="42" fillId="0" borderId="10" xfId="6" applyNumberFormat="1" applyFont="1" applyFill="1" applyBorder="1" applyAlignment="1">
      <alignment horizontal="right" vertical="center"/>
    </xf>
    <xf numFmtId="164" fontId="60" fillId="0" borderId="29" xfId="6" applyNumberFormat="1" applyFont="1" applyFill="1" applyBorder="1" applyAlignment="1" applyProtection="1">
      <alignment horizontal="right" vertical="center" wrapText="1"/>
      <protection locked="0"/>
    </xf>
    <xf numFmtId="164" fontId="64" fillId="0" borderId="29" xfId="6" applyNumberFormat="1" applyFont="1" applyFill="1" applyBorder="1" applyAlignment="1" applyProtection="1">
      <alignment horizontal="right" vertical="center" wrapText="1"/>
      <protection locked="0"/>
    </xf>
    <xf numFmtId="164" fontId="42" fillId="0" borderId="52" xfId="6" applyNumberFormat="1" applyFont="1" applyFill="1" applyBorder="1" applyAlignment="1" applyProtection="1">
      <alignment horizontal="right" vertical="center" wrapText="1"/>
    </xf>
    <xf numFmtId="164" fontId="60" fillId="0" borderId="121" xfId="6" applyNumberFormat="1" applyFont="1" applyFill="1" applyBorder="1" applyAlignment="1" applyProtection="1">
      <alignment horizontal="right" vertical="center" wrapText="1"/>
      <protection locked="0"/>
    </xf>
    <xf numFmtId="164" fontId="60" fillId="0" borderId="28" xfId="6" applyNumberFormat="1" applyFont="1" applyFill="1" applyBorder="1" applyAlignment="1" applyProtection="1">
      <alignment horizontal="right" vertical="center" wrapText="1"/>
      <protection locked="0"/>
    </xf>
    <xf numFmtId="2" fontId="60" fillId="0" borderId="20" xfId="6" applyNumberFormat="1" applyFont="1" applyFill="1" applyBorder="1"/>
    <xf numFmtId="0" fontId="60" fillId="0" borderId="0" xfId="6" applyFont="1" applyFill="1" applyBorder="1"/>
    <xf numFmtId="0" fontId="68" fillId="0" borderId="164" xfId="0" applyFont="1" applyFill="1" applyBorder="1" applyAlignment="1">
      <alignment vertical="center" wrapText="1"/>
    </xf>
    <xf numFmtId="0" fontId="60" fillId="0" borderId="164" xfId="0" applyFont="1" applyFill="1" applyBorder="1" applyAlignment="1">
      <alignment vertical="center" wrapText="1"/>
    </xf>
    <xf numFmtId="0" fontId="64" fillId="0" borderId="95" xfId="0" applyFont="1" applyFill="1" applyBorder="1" applyAlignment="1">
      <alignment horizontal="left" vertical="center" wrapText="1" indent="3"/>
    </xf>
    <xf numFmtId="0" fontId="64" fillId="0" borderId="95" xfId="0" applyFont="1" applyFill="1" applyBorder="1" applyAlignment="1">
      <alignment horizontal="left" vertical="center" wrapText="1" indent="4"/>
    </xf>
    <xf numFmtId="0" fontId="28" fillId="0" borderId="95" xfId="0" applyFont="1" applyFill="1" applyBorder="1" applyAlignment="1">
      <alignment vertical="center" wrapText="1"/>
    </xf>
    <xf numFmtId="0" fontId="42" fillId="0" borderId="165" xfId="6" applyFont="1" applyFill="1" applyBorder="1" applyAlignment="1" applyProtection="1">
      <alignment horizontal="center" vertical="center" wrapText="1"/>
    </xf>
    <xf numFmtId="0" fontId="42" fillId="0" borderId="166" xfId="6" applyFont="1" applyFill="1" applyBorder="1" applyAlignment="1" applyProtection="1">
      <alignment horizontal="center" vertical="center" wrapText="1"/>
    </xf>
    <xf numFmtId="0" fontId="42" fillId="0" borderId="167" xfId="6" applyFont="1" applyFill="1" applyBorder="1" applyAlignment="1" applyProtection="1">
      <alignment horizontal="center" vertical="center" wrapText="1"/>
    </xf>
    <xf numFmtId="0" fontId="42" fillId="0" borderId="125" xfId="6" applyFont="1" applyFill="1" applyBorder="1" applyAlignment="1" applyProtection="1">
      <alignment horizontal="center" vertical="center" wrapText="1"/>
    </xf>
    <xf numFmtId="164" fontId="42" fillId="0" borderId="55" xfId="6" applyNumberFormat="1" applyFont="1" applyFill="1" applyBorder="1" applyAlignment="1" applyProtection="1">
      <alignment horizontal="center" vertical="center"/>
    </xf>
    <xf numFmtId="164" fontId="42" fillId="0" borderId="56" xfId="6" applyNumberFormat="1" applyFont="1" applyFill="1" applyBorder="1" applyAlignment="1" applyProtection="1">
      <alignment horizontal="center" vertical="center"/>
    </xf>
    <xf numFmtId="2" fontId="42" fillId="0" borderId="23" xfId="6" applyNumberFormat="1" applyFont="1" applyFill="1" applyBorder="1" applyAlignment="1" applyProtection="1">
      <alignment horizontal="center" vertical="center" wrapText="1"/>
    </xf>
    <xf numFmtId="2" fontId="42" fillId="0" borderId="15" xfId="6" applyNumberFormat="1" applyFont="1" applyFill="1" applyBorder="1" applyAlignment="1" applyProtection="1">
      <alignment horizontal="center" vertical="center" wrapText="1"/>
    </xf>
    <xf numFmtId="164" fontId="42" fillId="0" borderId="57" xfId="6" applyNumberFormat="1" applyFont="1" applyFill="1" applyBorder="1" applyAlignment="1" applyProtection="1">
      <alignment horizontal="center" vertical="center"/>
    </xf>
    <xf numFmtId="0" fontId="7" fillId="0" borderId="167" xfId="6" applyFont="1" applyFill="1" applyBorder="1" applyAlignment="1" applyProtection="1">
      <alignment horizontal="center" vertical="center" wrapText="1"/>
    </xf>
    <xf numFmtId="0" fontId="7" fillId="0" borderId="125" xfId="6" applyFont="1" applyFill="1" applyBorder="1" applyAlignment="1" applyProtection="1">
      <alignment horizontal="center" vertical="center" wrapText="1"/>
    </xf>
    <xf numFmtId="0" fontId="7" fillId="0" borderId="165" xfId="6" applyFont="1" applyFill="1" applyBorder="1" applyAlignment="1" applyProtection="1">
      <alignment horizontal="center" vertical="center" wrapText="1"/>
    </xf>
    <xf numFmtId="0" fontId="7" fillId="0" borderId="166" xfId="6" applyFont="1" applyFill="1" applyBorder="1" applyAlignment="1" applyProtection="1">
      <alignment horizontal="center" vertical="center" wrapText="1"/>
    </xf>
    <xf numFmtId="164" fontId="25" fillId="0" borderId="55" xfId="6" applyNumberFormat="1" applyFont="1" applyFill="1" applyBorder="1" applyAlignment="1" applyProtection="1">
      <alignment horizontal="center" vertical="center"/>
    </xf>
    <xf numFmtId="164" fontId="25" fillId="0" borderId="56" xfId="6" applyNumberFormat="1" applyFont="1" applyFill="1" applyBorder="1" applyAlignment="1" applyProtection="1">
      <alignment horizontal="center" vertical="center"/>
    </xf>
    <xf numFmtId="164" fontId="25" fillId="0" borderId="57" xfId="6" applyNumberFormat="1" applyFont="1" applyFill="1" applyBorder="1" applyAlignment="1" applyProtection="1">
      <alignment horizontal="center" vertical="center"/>
    </xf>
    <xf numFmtId="164" fontId="15" fillId="0" borderId="0" xfId="0" applyNumberFormat="1" applyFont="1" applyFill="1" applyAlignment="1" applyProtection="1">
      <alignment horizontal="center" textRotation="180" wrapText="1"/>
    </xf>
    <xf numFmtId="164" fontId="15" fillId="0" borderId="0" xfId="0" applyNumberFormat="1" applyFont="1" applyFill="1" applyAlignment="1" applyProtection="1">
      <alignment horizontal="center" textRotation="180" wrapText="1"/>
      <protection locked="0"/>
    </xf>
    <xf numFmtId="164" fontId="19" fillId="0" borderId="1" xfId="0" applyNumberFormat="1" applyFont="1" applyFill="1" applyBorder="1" applyAlignment="1">
      <alignment horizontal="center" vertical="center" wrapText="1"/>
    </xf>
    <xf numFmtId="164" fontId="7" fillId="0" borderId="64" xfId="0" applyNumberFormat="1" applyFont="1" applyFill="1" applyBorder="1" applyAlignment="1">
      <alignment horizontal="center" vertical="center" wrapText="1"/>
    </xf>
    <xf numFmtId="164" fontId="7" fillId="0" borderId="50" xfId="0" applyNumberFormat="1" applyFont="1" applyFill="1" applyBorder="1" applyAlignment="1">
      <alignment horizontal="center" vertical="center" wrapText="1"/>
    </xf>
    <xf numFmtId="164" fontId="7" fillId="0" borderId="82" xfId="0" applyNumberFormat="1" applyFont="1" applyFill="1" applyBorder="1" applyAlignment="1">
      <alignment horizontal="center" vertical="center" wrapText="1"/>
    </xf>
    <xf numFmtId="164" fontId="7" fillId="0" borderId="35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168" xfId="0" applyNumberFormat="1" applyFont="1" applyFill="1" applyBorder="1" applyAlignment="1">
      <alignment horizontal="center" vertical="center" wrapText="1"/>
    </xf>
    <xf numFmtId="164" fontId="7" fillId="0" borderId="41" xfId="0" applyNumberFormat="1" applyFont="1" applyFill="1" applyBorder="1" applyAlignment="1">
      <alignment horizontal="center" vertical="center" wrapText="1"/>
    </xf>
    <xf numFmtId="164" fontId="7" fillId="0" borderId="21" xfId="0" applyNumberFormat="1" applyFont="1" applyFill="1" applyBorder="1" applyAlignment="1">
      <alignment horizontal="center" vertical="center" wrapText="1"/>
    </xf>
    <xf numFmtId="164" fontId="7" fillId="0" borderId="25" xfId="0" applyNumberFormat="1" applyFont="1" applyFill="1" applyBorder="1" applyAlignment="1">
      <alignment horizontal="center" vertical="center" wrapText="1"/>
    </xf>
    <xf numFmtId="164" fontId="17" fillId="0" borderId="49" xfId="0" applyNumberFormat="1" applyFont="1" applyFill="1" applyBorder="1" applyAlignment="1">
      <alignment horizontal="center" vertical="center" wrapText="1"/>
    </xf>
    <xf numFmtId="164" fontId="17" fillId="0" borderId="38" xfId="0" applyNumberFormat="1" applyFont="1" applyFill="1" applyBorder="1" applyAlignment="1">
      <alignment horizontal="center" vertical="center" wrapText="1"/>
    </xf>
    <xf numFmtId="164" fontId="17" fillId="0" borderId="49" xfId="0" applyNumberFormat="1" applyFont="1" applyFill="1" applyBorder="1" applyAlignment="1">
      <alignment horizontal="center" vertical="center"/>
    </xf>
    <xf numFmtId="164" fontId="17" fillId="0" borderId="38" xfId="0" applyNumberFormat="1" applyFont="1" applyFill="1" applyBorder="1" applyAlignment="1">
      <alignment horizontal="center" vertical="center"/>
    </xf>
    <xf numFmtId="0" fontId="17" fillId="4" borderId="55" xfId="0" applyFont="1" applyFill="1" applyBorder="1" applyAlignment="1" applyProtection="1">
      <alignment horizontal="center" vertical="center"/>
    </xf>
    <xf numFmtId="0" fontId="17" fillId="4" borderId="56" xfId="0" applyFont="1" applyFill="1" applyBorder="1" applyAlignment="1" applyProtection="1">
      <alignment horizontal="center" vertical="center"/>
    </xf>
    <xf numFmtId="0" fontId="17" fillId="4" borderId="57" xfId="0" applyFont="1" applyFill="1" applyBorder="1" applyAlignment="1" applyProtection="1">
      <alignment horizontal="center" vertical="center"/>
    </xf>
    <xf numFmtId="0" fontId="17" fillId="0" borderId="58" xfId="0" applyFont="1" applyFill="1" applyBorder="1" applyAlignment="1" applyProtection="1">
      <alignment horizontal="center" vertical="center"/>
    </xf>
    <xf numFmtId="0" fontId="17" fillId="0" borderId="63" xfId="0" applyFont="1" applyFill="1" applyBorder="1" applyAlignment="1" applyProtection="1">
      <alignment horizontal="center" vertical="center"/>
    </xf>
    <xf numFmtId="0" fontId="17" fillId="0" borderId="94" xfId="0" applyFont="1" applyFill="1" applyBorder="1" applyAlignment="1" applyProtection="1">
      <alignment horizontal="center" vertical="center"/>
    </xf>
    <xf numFmtId="0" fontId="7" fillId="4" borderId="55" xfId="0" applyFont="1" applyFill="1" applyBorder="1" applyAlignment="1" applyProtection="1">
      <alignment horizontal="center" vertical="center"/>
    </xf>
    <xf numFmtId="0" fontId="7" fillId="4" borderId="56" xfId="0" applyFont="1" applyFill="1" applyBorder="1" applyAlignment="1" applyProtection="1">
      <alignment horizontal="center" vertical="center"/>
    </xf>
    <xf numFmtId="0" fontId="7" fillId="4" borderId="57" xfId="0" applyFont="1" applyFill="1" applyBorder="1" applyAlignment="1" applyProtection="1">
      <alignment horizontal="center" vertical="center"/>
    </xf>
    <xf numFmtId="0" fontId="7" fillId="0" borderId="58" xfId="0" applyFont="1" applyFill="1" applyBorder="1" applyAlignment="1" applyProtection="1">
      <alignment horizontal="center" vertical="center"/>
    </xf>
    <xf numFmtId="0" fontId="7" fillId="0" borderId="63" xfId="0" applyFont="1" applyFill="1" applyBorder="1" applyAlignment="1" applyProtection="1">
      <alignment horizontal="center" vertical="center"/>
    </xf>
    <xf numFmtId="0" fontId="7" fillId="0" borderId="94" xfId="0" applyFont="1" applyFill="1" applyBorder="1" applyAlignment="1" applyProtection="1">
      <alignment horizontal="center" vertical="center"/>
    </xf>
    <xf numFmtId="0" fontId="7" fillId="4" borderId="55" xfId="0" applyFont="1" applyFill="1" applyBorder="1" applyAlignment="1" applyProtection="1">
      <alignment horizontal="center" vertical="center"/>
      <protection locked="0"/>
    </xf>
    <xf numFmtId="0" fontId="7" fillId="4" borderId="56" xfId="0" applyFont="1" applyFill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</xf>
    <xf numFmtId="0" fontId="4" fillId="4" borderId="55" xfId="0" applyFont="1" applyFill="1" applyBorder="1" applyAlignment="1" applyProtection="1">
      <alignment horizontal="center" vertical="center"/>
      <protection locked="0"/>
    </xf>
    <xf numFmtId="0" fontId="4" fillId="4" borderId="56" xfId="0" applyFont="1" applyFill="1" applyBorder="1" applyAlignment="1" applyProtection="1">
      <alignment horizontal="center" vertical="center"/>
      <protection locked="0"/>
    </xf>
    <xf numFmtId="0" fontId="4" fillId="4" borderId="65" xfId="0" applyFont="1" applyFill="1" applyBorder="1" applyAlignment="1" applyProtection="1">
      <alignment horizontal="center" vertical="center"/>
      <protection locked="0"/>
    </xf>
    <xf numFmtId="0" fontId="4" fillId="0" borderId="58" xfId="0" applyFont="1" applyFill="1" applyBorder="1" applyAlignment="1" applyProtection="1">
      <alignment horizontal="center" vertical="center"/>
    </xf>
    <xf numFmtId="0" fontId="4" fillId="0" borderId="63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2" fillId="4" borderId="55" xfId="0" applyFont="1" applyFill="1" applyBorder="1" applyAlignment="1" applyProtection="1">
      <alignment horizontal="center" vertical="center"/>
      <protection locked="0"/>
    </xf>
    <xf numFmtId="0" fontId="42" fillId="4" borderId="56" xfId="0" applyFont="1" applyFill="1" applyBorder="1" applyAlignment="1" applyProtection="1">
      <alignment horizontal="center" vertical="center"/>
      <protection locked="0"/>
    </xf>
    <xf numFmtId="0" fontId="42" fillId="4" borderId="57" xfId="0" applyFont="1" applyFill="1" applyBorder="1" applyAlignment="1" applyProtection="1">
      <alignment horizontal="center" vertical="center"/>
      <protection locked="0"/>
    </xf>
    <xf numFmtId="0" fontId="42" fillId="0" borderId="58" xfId="0" applyFont="1" applyFill="1" applyBorder="1" applyAlignment="1" applyProtection="1">
      <alignment horizontal="center" vertical="center"/>
      <protection locked="0"/>
    </xf>
    <xf numFmtId="0" fontId="42" fillId="0" borderId="63" xfId="0" quotePrefix="1" applyFont="1" applyFill="1" applyBorder="1" applyAlignment="1" applyProtection="1">
      <alignment horizontal="center" vertical="center"/>
      <protection locked="0"/>
    </xf>
    <xf numFmtId="0" fontId="42" fillId="0" borderId="94" xfId="0" quotePrefix="1" applyFont="1" applyFill="1" applyBorder="1" applyAlignment="1" applyProtection="1">
      <alignment horizontal="center" vertical="center"/>
      <protection locked="0"/>
    </xf>
    <xf numFmtId="0" fontId="4" fillId="4" borderId="57" xfId="0" applyFont="1" applyFill="1" applyBorder="1" applyAlignment="1" applyProtection="1">
      <alignment horizontal="center" vertical="center"/>
      <protection locked="0"/>
    </xf>
    <xf numFmtId="0" fontId="4" fillId="0" borderId="58" xfId="0" applyFont="1" applyFill="1" applyBorder="1" applyAlignment="1" applyProtection="1">
      <alignment horizontal="center" vertical="center"/>
      <protection locked="0"/>
    </xf>
    <xf numFmtId="0" fontId="4" fillId="0" borderId="63" xfId="0" quotePrefix="1" applyFont="1" applyFill="1" applyBorder="1" applyAlignment="1" applyProtection="1">
      <alignment horizontal="center" vertical="center"/>
      <protection locked="0"/>
    </xf>
    <xf numFmtId="0" fontId="4" fillId="0" borderId="94" xfId="0" quotePrefix="1" applyFont="1" applyFill="1" applyBorder="1" applyAlignment="1" applyProtection="1">
      <alignment horizontal="center" vertical="center"/>
      <protection locked="0"/>
    </xf>
    <xf numFmtId="0" fontId="7" fillId="4" borderId="57" xfId="0" applyFont="1" applyFill="1" applyBorder="1" applyAlignment="1" applyProtection="1">
      <alignment horizontal="center" vertical="center"/>
      <protection locked="0"/>
    </xf>
    <xf numFmtId="0" fontId="7" fillId="0" borderId="58" xfId="0" applyFont="1" applyFill="1" applyBorder="1" applyAlignment="1" applyProtection="1">
      <alignment horizontal="center" vertical="center"/>
      <protection locked="0"/>
    </xf>
    <xf numFmtId="0" fontId="7" fillId="0" borderId="63" xfId="0" quotePrefix="1" applyFont="1" applyFill="1" applyBorder="1" applyAlignment="1" applyProtection="1">
      <alignment horizontal="center" vertical="center"/>
      <protection locked="0"/>
    </xf>
    <xf numFmtId="0" fontId="7" fillId="0" borderId="94" xfId="0" quotePrefix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Alignment="1">
      <alignment horizontal="center" wrapText="1"/>
    </xf>
    <xf numFmtId="0" fontId="19" fillId="0" borderId="0" xfId="0" applyFont="1" applyAlignment="1">
      <alignment horizontal="center"/>
    </xf>
    <xf numFmtId="0" fontId="42" fillId="0" borderId="23" xfId="6" applyFont="1" applyFill="1" applyBorder="1" applyAlignment="1" applyProtection="1">
      <alignment horizontal="center" vertical="center" wrapText="1"/>
    </xf>
    <xf numFmtId="0" fontId="42" fillId="0" borderId="15" xfId="6" applyFont="1" applyFill="1" applyBorder="1" applyAlignment="1" applyProtection="1">
      <alignment horizontal="center" vertical="center" wrapText="1"/>
    </xf>
    <xf numFmtId="164" fontId="42" fillId="0" borderId="43" xfId="6" applyNumberFormat="1" applyFont="1" applyFill="1" applyBorder="1" applyAlignment="1" applyProtection="1">
      <alignment horizontal="center" vertical="center"/>
      <protection locked="0"/>
    </xf>
    <xf numFmtId="164" fontId="42" fillId="0" borderId="56" xfId="6" applyNumberFormat="1" applyFont="1" applyFill="1" applyBorder="1" applyAlignment="1" applyProtection="1">
      <alignment horizontal="center" vertical="center"/>
      <protection locked="0"/>
    </xf>
    <xf numFmtId="164" fontId="42" fillId="0" borderId="57" xfId="6" applyNumberFormat="1" applyFont="1" applyFill="1" applyBorder="1" applyAlignment="1" applyProtection="1">
      <alignment horizontal="center" vertical="center"/>
      <protection locked="0"/>
    </xf>
    <xf numFmtId="164" fontId="17" fillId="0" borderId="49" xfId="0" applyNumberFormat="1" applyFont="1" applyFill="1" applyBorder="1" applyAlignment="1" applyProtection="1">
      <alignment horizontal="center" vertical="center" wrapText="1"/>
    </xf>
    <xf numFmtId="164" fontId="17" fillId="0" borderId="39" xfId="0" applyNumberFormat="1" applyFont="1" applyFill="1" applyBorder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center" vertical="center" wrapText="1"/>
    </xf>
    <xf numFmtId="164" fontId="7" fillId="0" borderId="14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13" xfId="0" applyNumberFormat="1" applyFont="1" applyFill="1" applyBorder="1" applyAlignment="1" applyProtection="1">
      <alignment horizontal="center" vertical="center" wrapText="1"/>
    </xf>
    <xf numFmtId="164" fontId="7" fillId="0" borderId="44" xfId="0" applyNumberFormat="1" applyFont="1" applyFill="1" applyBorder="1" applyAlignment="1" applyProtection="1">
      <alignment horizontal="center" vertical="center" wrapText="1"/>
    </xf>
    <xf numFmtId="164" fontId="7" fillId="0" borderId="42" xfId="0" applyNumberFormat="1" applyFont="1" applyFill="1" applyBorder="1" applyAlignment="1" applyProtection="1">
      <alignment horizontal="center" vertical="center" wrapText="1"/>
    </xf>
    <xf numFmtId="164" fontId="7" fillId="0" borderId="23" xfId="0" applyNumberFormat="1" applyFont="1" applyFill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center" vertical="center" wrapText="1"/>
    </xf>
    <xf numFmtId="164" fontId="7" fillId="0" borderId="44" xfId="0" applyNumberFormat="1" applyFont="1" applyFill="1" applyBorder="1" applyAlignment="1">
      <alignment horizontal="center" vertical="center" wrapText="1"/>
    </xf>
    <xf numFmtId="164" fontId="7" fillId="0" borderId="42" xfId="0" applyNumberFormat="1" applyFont="1" applyFill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0" fontId="42" fillId="0" borderId="0" xfId="8" applyFont="1" applyFill="1" applyAlignment="1">
      <alignment horizontal="center" vertical="center" wrapText="1"/>
    </xf>
    <xf numFmtId="0" fontId="42" fillId="0" borderId="1" xfId="8" applyFont="1" applyFill="1" applyBorder="1" applyAlignment="1">
      <alignment horizontal="center"/>
    </xf>
    <xf numFmtId="3" fontId="49" fillId="0" borderId="0" xfId="0" applyNumberFormat="1" applyFont="1" applyFill="1" applyAlignment="1">
      <alignment horizontal="center" vertical="top" wrapText="1"/>
    </xf>
    <xf numFmtId="3" fontId="51" fillId="0" borderId="29" xfId="0" applyNumberFormat="1" applyFont="1" applyFill="1" applyBorder="1" applyAlignment="1">
      <alignment horizontal="center" wrapText="1"/>
    </xf>
    <xf numFmtId="3" fontId="51" fillId="0" borderId="3" xfId="0" applyNumberFormat="1" applyFont="1" applyFill="1" applyBorder="1" applyAlignment="1">
      <alignment horizontal="center" wrapText="1"/>
    </xf>
    <xf numFmtId="0" fontId="51" fillId="0" borderId="1" xfId="8" applyFont="1" applyFill="1" applyBorder="1" applyAlignment="1">
      <alignment horizontal="center" wrapText="1"/>
    </xf>
    <xf numFmtId="0" fontId="51" fillId="0" borderId="1" xfId="8" applyFont="1" applyFill="1" applyBorder="1" applyAlignment="1">
      <alignment horizontal="center"/>
    </xf>
    <xf numFmtId="3" fontId="50" fillId="0" borderId="29" xfId="0" applyNumberFormat="1" applyFont="1" applyFill="1" applyBorder="1" applyAlignment="1">
      <alignment horizontal="left" wrapText="1"/>
    </xf>
    <xf numFmtId="3" fontId="50" fillId="0" borderId="3" xfId="0" applyNumberFormat="1" applyFont="1" applyFill="1" applyBorder="1" applyAlignment="1">
      <alignment horizontal="left" wrapText="1"/>
    </xf>
    <xf numFmtId="3" fontId="51" fillId="0" borderId="29" xfId="0" applyNumberFormat="1" applyFont="1" applyFill="1" applyBorder="1" applyAlignment="1">
      <alignment horizontal="center"/>
    </xf>
    <xf numFmtId="3" fontId="51" fillId="0" borderId="3" xfId="0" applyNumberFormat="1" applyFont="1" applyFill="1" applyBorder="1" applyAlignment="1">
      <alignment horizontal="center"/>
    </xf>
    <xf numFmtId="0" fontId="51" fillId="0" borderId="29" xfId="8" applyFont="1" applyFill="1" applyBorder="1" applyAlignment="1">
      <alignment horizontal="center"/>
    </xf>
    <xf numFmtId="0" fontId="51" fillId="0" borderId="3" xfId="8" applyFont="1" applyFill="1" applyBorder="1" applyAlignment="1">
      <alignment horizontal="center"/>
    </xf>
    <xf numFmtId="0" fontId="27" fillId="0" borderId="0" xfId="7" applyFont="1" applyFill="1" applyAlignment="1" applyProtection="1">
      <alignment horizontal="center" vertical="center" wrapText="1"/>
    </xf>
    <xf numFmtId="0" fontId="19" fillId="0" borderId="0" xfId="7" applyFont="1" applyFill="1" applyAlignment="1" applyProtection="1">
      <alignment horizontal="center" vertical="center" wrapText="1"/>
    </xf>
    <xf numFmtId="0" fontId="39" fillId="0" borderId="0" xfId="8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</cellXfs>
  <cellStyles count="23">
    <cellStyle name="Ezres" xfId="1" builtinId="3"/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 10" xfId="13"/>
    <cellStyle name="Normál 11" xfId="14"/>
    <cellStyle name="Normál 12" xfId="15"/>
    <cellStyle name="Normál 13" xfId="16"/>
    <cellStyle name="Normál 15" xfId="17"/>
    <cellStyle name="Normál 16" xfId="18"/>
    <cellStyle name="Normál 17" xfId="19"/>
    <cellStyle name="Normál 18" xfId="20"/>
    <cellStyle name="Normál 19" xfId="21"/>
    <cellStyle name="Normál 22" xfId="22"/>
    <cellStyle name="Normál 3" xfId="10"/>
    <cellStyle name="Normál 4" xfId="11"/>
    <cellStyle name="Normál 9" xfId="12"/>
    <cellStyle name="Normál_KVRENMUNKA" xfId="6"/>
    <cellStyle name="Normál_VAGYONK" xfId="7"/>
    <cellStyle name="Normál_VAGYONKIM" xfId="8"/>
    <cellStyle name="Százalék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8"/>
  <sheetViews>
    <sheetView topLeftCell="C10" zoomScale="90" zoomScaleNormal="90" workbookViewId="0">
      <selection activeCell="K24" sqref="K24"/>
    </sheetView>
  </sheetViews>
  <sheetFormatPr defaultRowHeight="12.75"/>
  <cols>
    <col min="1" max="1" width="8.83203125" style="1380" customWidth="1"/>
    <col min="2" max="2" width="62.83203125" style="1380" customWidth="1"/>
    <col min="3" max="3" width="15.1640625" style="1504" customWidth="1"/>
    <col min="4" max="4" width="15.83203125" style="1504" customWidth="1"/>
    <col min="5" max="5" width="14.6640625" style="1504" customWidth="1"/>
    <col min="6" max="6" width="12.1640625" style="1672" customWidth="1"/>
    <col min="7" max="7" width="18" style="1380" customWidth="1"/>
    <col min="8" max="8" width="22.1640625" style="1380" customWidth="1"/>
    <col min="9" max="16384" width="9.33203125" style="1380"/>
  </cols>
  <sheetData>
    <row r="1" spans="1:9" ht="15.95" customHeight="1">
      <c r="A1" s="1379" t="s">
        <v>597</v>
      </c>
      <c r="B1" s="1379"/>
      <c r="C1" s="1379"/>
      <c r="D1" s="1379"/>
      <c r="E1" s="1379"/>
    </row>
    <row r="2" spans="1:9" ht="15.95" customHeight="1" thickBot="1">
      <c r="A2" s="1381" t="s">
        <v>1</v>
      </c>
      <c r="B2" s="1381"/>
      <c r="C2" s="1382"/>
      <c r="D2" s="1382"/>
      <c r="E2" s="1382" t="s">
        <v>628</v>
      </c>
    </row>
    <row r="3" spans="1:9" ht="15.95" customHeight="1">
      <c r="A3" s="1723" t="s">
        <v>268</v>
      </c>
      <c r="B3" s="1721" t="s">
        <v>4</v>
      </c>
      <c r="C3" s="1725" t="s">
        <v>869</v>
      </c>
      <c r="D3" s="1726"/>
      <c r="E3" s="1726"/>
      <c r="F3" s="1727" t="s">
        <v>658</v>
      </c>
    </row>
    <row r="4" spans="1:9" ht="38.1" customHeight="1" thickBot="1">
      <c r="A4" s="1724"/>
      <c r="B4" s="1722"/>
      <c r="C4" s="1383" t="s">
        <v>5</v>
      </c>
      <c r="D4" s="1383" t="s">
        <v>6</v>
      </c>
      <c r="E4" s="1673" t="s">
        <v>7</v>
      </c>
      <c r="F4" s="1728"/>
    </row>
    <row r="5" spans="1:9" ht="12" customHeight="1" thickBot="1">
      <c r="A5" s="1385">
        <v>1</v>
      </c>
      <c r="B5" s="1386">
        <v>2</v>
      </c>
      <c r="C5" s="1387">
        <v>3</v>
      </c>
      <c r="D5" s="1388">
        <v>4</v>
      </c>
      <c r="E5" s="1674">
        <v>5</v>
      </c>
      <c r="F5" s="1675">
        <v>6</v>
      </c>
    </row>
    <row r="6" spans="1:9" ht="12" customHeight="1" thickBot="1">
      <c r="A6" s="1385" t="s">
        <v>8</v>
      </c>
      <c r="B6" s="1538" t="s">
        <v>440</v>
      </c>
      <c r="C6" s="1539">
        <f>SUM(C15+C7)</f>
        <v>1342760792</v>
      </c>
      <c r="D6" s="1539">
        <f>SUM(D15+D7)</f>
        <v>1408951925</v>
      </c>
      <c r="E6" s="1676">
        <f>SUM(E15+E7)</f>
        <v>1411623359</v>
      </c>
      <c r="F6" s="1677">
        <f t="shared" ref="F6:F15" si="0">E6/D6*100</f>
        <v>100.1896043401197</v>
      </c>
      <c r="I6" s="1362"/>
    </row>
    <row r="7" spans="1:9" ht="12" customHeight="1" thickBot="1">
      <c r="A7" s="1540" t="s">
        <v>441</v>
      </c>
      <c r="B7" s="1391" t="s">
        <v>350</v>
      </c>
      <c r="C7" s="1392">
        <f>SUM(C8:C14)</f>
        <v>1194596830</v>
      </c>
      <c r="D7" s="1541">
        <f>SUM(D8:D14)</f>
        <v>1224628185</v>
      </c>
      <c r="E7" s="1678">
        <f>SUM(E8:E14)</f>
        <v>1224628185</v>
      </c>
      <c r="F7" s="1677">
        <f t="shared" si="0"/>
        <v>100</v>
      </c>
      <c r="G7" s="1679"/>
      <c r="I7" s="1362"/>
    </row>
    <row r="8" spans="1:9" ht="12" customHeight="1">
      <c r="A8" s="1395" t="s">
        <v>269</v>
      </c>
      <c r="B8" s="916" t="s">
        <v>270</v>
      </c>
      <c r="C8" s="1401">
        <v>270985694</v>
      </c>
      <c r="D8" s="1401">
        <v>296649368</v>
      </c>
      <c r="E8" s="1612">
        <v>296649368</v>
      </c>
      <c r="F8" s="1680">
        <f t="shared" si="0"/>
        <v>100</v>
      </c>
      <c r="G8" s="1679"/>
      <c r="I8" s="1362"/>
    </row>
    <row r="9" spans="1:9" ht="12" customHeight="1">
      <c r="A9" s="1399" t="s">
        <v>271</v>
      </c>
      <c r="B9" s="918" t="s">
        <v>351</v>
      </c>
      <c r="C9" s="1401">
        <v>560527602</v>
      </c>
      <c r="D9" s="1401">
        <v>559407082</v>
      </c>
      <c r="E9" s="1612">
        <v>559407082</v>
      </c>
      <c r="F9" s="1680">
        <f t="shared" si="0"/>
        <v>100</v>
      </c>
      <c r="G9" s="1679"/>
      <c r="I9" s="1362"/>
    </row>
    <row r="10" spans="1:9" ht="25.5">
      <c r="A10" s="1399" t="s">
        <v>718</v>
      </c>
      <c r="B10" s="918" t="s">
        <v>720</v>
      </c>
      <c r="C10" s="1401">
        <v>170385566</v>
      </c>
      <c r="D10" s="1401">
        <v>171067983</v>
      </c>
      <c r="E10" s="1612">
        <v>171067983</v>
      </c>
      <c r="F10" s="1680">
        <f t="shared" si="0"/>
        <v>100</v>
      </c>
      <c r="G10" s="1679"/>
      <c r="I10" s="1362"/>
    </row>
    <row r="11" spans="1:9" ht="25.5">
      <c r="A11" s="1399" t="s">
        <v>717</v>
      </c>
      <c r="B11" s="918" t="s">
        <v>719</v>
      </c>
      <c r="C11" s="1401">
        <v>158385958</v>
      </c>
      <c r="D11" s="1401">
        <v>157380006</v>
      </c>
      <c r="E11" s="1612">
        <v>157380006</v>
      </c>
      <c r="F11" s="1680">
        <f t="shared" si="0"/>
        <v>100</v>
      </c>
      <c r="G11" s="1679"/>
      <c r="I11" s="1362"/>
    </row>
    <row r="12" spans="1:9" ht="12" customHeight="1">
      <c r="A12" s="1399" t="s">
        <v>274</v>
      </c>
      <c r="B12" s="918" t="s">
        <v>275</v>
      </c>
      <c r="C12" s="1401">
        <v>23707117</v>
      </c>
      <c r="D12" s="1401">
        <v>23707117</v>
      </c>
      <c r="E12" s="1612">
        <v>23707117</v>
      </c>
      <c r="F12" s="1680">
        <f t="shared" si="0"/>
        <v>100</v>
      </c>
      <c r="G12" s="1679"/>
    </row>
    <row r="13" spans="1:9" ht="12" customHeight="1">
      <c r="A13" s="1399" t="s">
        <v>276</v>
      </c>
      <c r="B13" s="918" t="s">
        <v>656</v>
      </c>
      <c r="C13" s="1401">
        <v>10604893</v>
      </c>
      <c r="D13" s="1401">
        <v>12154417</v>
      </c>
      <c r="E13" s="1612">
        <v>12154417</v>
      </c>
      <c r="F13" s="1680">
        <v>0</v>
      </c>
      <c r="G13" s="1679"/>
    </row>
    <row r="14" spans="1:9" ht="12" customHeight="1" thickBot="1">
      <c r="A14" s="1402" t="s">
        <v>277</v>
      </c>
      <c r="B14" s="920" t="s">
        <v>625</v>
      </c>
      <c r="C14" s="1401">
        <v>0</v>
      </c>
      <c r="D14" s="1401">
        <v>4262212</v>
      </c>
      <c r="E14" s="1612">
        <v>4262212</v>
      </c>
      <c r="F14" s="1680">
        <v>0</v>
      </c>
      <c r="G14" s="1679"/>
    </row>
    <row r="15" spans="1:9" ht="12" customHeight="1" thickBot="1">
      <c r="A15" s="1549" t="s">
        <v>442</v>
      </c>
      <c r="B15" s="922" t="s">
        <v>358</v>
      </c>
      <c r="C15" s="1405">
        <f>SUM(C16:C20)</f>
        <v>148163962</v>
      </c>
      <c r="D15" s="1405">
        <f>SUM(D16:D20)</f>
        <v>184323740</v>
      </c>
      <c r="E15" s="1681">
        <f>SUM(E16:E20)</f>
        <v>186995174</v>
      </c>
      <c r="F15" s="1677">
        <f t="shared" si="0"/>
        <v>101.44931629533993</v>
      </c>
      <c r="G15" s="1679"/>
    </row>
    <row r="16" spans="1:9" ht="12" customHeight="1">
      <c r="A16" s="1407" t="s">
        <v>278</v>
      </c>
      <c r="B16" s="925" t="s">
        <v>279</v>
      </c>
      <c r="C16" s="1408"/>
      <c r="D16" s="1408"/>
      <c r="E16" s="1624"/>
      <c r="F16" s="1680"/>
      <c r="G16" s="1679"/>
    </row>
    <row r="17" spans="1:7" ht="12" customHeight="1">
      <c r="A17" s="1399" t="s">
        <v>280</v>
      </c>
      <c r="B17" s="918" t="s">
        <v>354</v>
      </c>
      <c r="C17" s="1401"/>
      <c r="D17" s="1401"/>
      <c r="E17" s="1612"/>
      <c r="F17" s="1682"/>
      <c r="G17" s="1679"/>
    </row>
    <row r="18" spans="1:7" ht="12" customHeight="1">
      <c r="A18" s="1399" t="s">
        <v>281</v>
      </c>
      <c r="B18" s="918" t="s">
        <v>355</v>
      </c>
      <c r="C18" s="1401"/>
      <c r="D18" s="1401"/>
      <c r="E18" s="1612"/>
      <c r="F18" s="1682"/>
    </row>
    <row r="19" spans="1:7" ht="12" customHeight="1">
      <c r="A19" s="1399" t="s">
        <v>282</v>
      </c>
      <c r="B19" s="918" t="s">
        <v>356</v>
      </c>
      <c r="C19" s="1401"/>
      <c r="D19" s="1401"/>
      <c r="E19" s="1612"/>
      <c r="F19" s="1682"/>
    </row>
    <row r="20" spans="1:7" ht="12" customHeight="1">
      <c r="A20" s="1399" t="s">
        <v>283</v>
      </c>
      <c r="B20" s="918" t="s">
        <v>357</v>
      </c>
      <c r="C20" s="1401">
        <v>148163962</v>
      </c>
      <c r="D20" s="1401">
        <v>184323740</v>
      </c>
      <c r="E20" s="1401">
        <v>186995174</v>
      </c>
      <c r="F20" s="1682">
        <f>E20/D20*100</f>
        <v>101.44931629533993</v>
      </c>
    </row>
    <row r="21" spans="1:7" s="1420" customFormat="1" ht="12" customHeight="1" thickBot="1">
      <c r="A21" s="1551" t="s">
        <v>283</v>
      </c>
      <c r="B21" s="928" t="s">
        <v>415</v>
      </c>
      <c r="C21" s="1552"/>
      <c r="D21" s="1552"/>
      <c r="E21" s="1683"/>
      <c r="F21" s="1684"/>
    </row>
    <row r="22" spans="1:7" ht="12" customHeight="1" thickBot="1">
      <c r="A22" s="1404" t="s">
        <v>10</v>
      </c>
      <c r="B22" s="1410" t="s">
        <v>359</v>
      </c>
      <c r="C22" s="1405">
        <f>SUM(C23:C27)</f>
        <v>449007322</v>
      </c>
      <c r="D22" s="1405">
        <f>SUM(D23:D27)</f>
        <v>500981427</v>
      </c>
      <c r="E22" s="1681">
        <f>SUM(E23:E27)</f>
        <v>350981427</v>
      </c>
      <c r="F22" s="1677">
        <f>E22/D22*100</f>
        <v>70.058770262555058</v>
      </c>
    </row>
    <row r="23" spans="1:7" ht="12" customHeight="1">
      <c r="A23" s="1407" t="s">
        <v>284</v>
      </c>
      <c r="B23" s="925" t="s">
        <v>285</v>
      </c>
      <c r="C23" s="1401">
        <v>449007322</v>
      </c>
      <c r="D23" s="1401">
        <v>500981427</v>
      </c>
      <c r="E23" s="1408">
        <v>299007322</v>
      </c>
      <c r="F23" s="1680"/>
    </row>
    <row r="24" spans="1:7" ht="12" customHeight="1">
      <c r="A24" s="1399" t="s">
        <v>286</v>
      </c>
      <c r="B24" s="918" t="s">
        <v>360</v>
      </c>
      <c r="C24" s="1411"/>
      <c r="D24" s="1411"/>
      <c r="E24" s="1411"/>
      <c r="F24" s="1685"/>
    </row>
    <row r="25" spans="1:7" ht="12" customHeight="1">
      <c r="A25" s="1399" t="s">
        <v>287</v>
      </c>
      <c r="B25" s="934" t="s">
        <v>361</v>
      </c>
      <c r="C25" s="1401"/>
      <c r="D25" s="1401"/>
      <c r="E25" s="1401"/>
      <c r="F25" s="1685"/>
    </row>
    <row r="26" spans="1:7" ht="12" customHeight="1">
      <c r="A26" s="1402" t="s">
        <v>288</v>
      </c>
      <c r="B26" s="935" t="s">
        <v>362</v>
      </c>
      <c r="C26" s="1413"/>
      <c r="D26" s="1413"/>
      <c r="E26" s="1413"/>
      <c r="F26" s="1685"/>
    </row>
    <row r="27" spans="1:7" ht="12" customHeight="1">
      <c r="A27" s="1415" t="s">
        <v>289</v>
      </c>
      <c r="B27" s="938" t="s">
        <v>363</v>
      </c>
      <c r="C27" s="1493"/>
      <c r="D27" s="1493"/>
      <c r="E27" s="1616">
        <v>51974105</v>
      </c>
      <c r="F27" s="1685"/>
    </row>
    <row r="28" spans="1:7" s="1420" customFormat="1" ht="12.75" customHeight="1" thickBot="1">
      <c r="A28" s="1551" t="s">
        <v>289</v>
      </c>
      <c r="B28" s="928" t="s">
        <v>415</v>
      </c>
      <c r="C28" s="1552"/>
      <c r="D28" s="1552"/>
      <c r="E28" s="1683"/>
      <c r="F28" s="1684"/>
    </row>
    <row r="29" spans="1:7" ht="12" customHeight="1" thickBot="1">
      <c r="A29" s="1404" t="s">
        <v>11</v>
      </c>
      <c r="B29" s="1410" t="s">
        <v>370</v>
      </c>
      <c r="C29" s="1405">
        <f>SUM(C31+C33+C38)</f>
        <v>227600000</v>
      </c>
      <c r="D29" s="1405">
        <f>SUM(D31+D33+D38)</f>
        <v>235354589</v>
      </c>
      <c r="E29" s="1681">
        <f>SUM(E31+E33+E38)</f>
        <v>261103256</v>
      </c>
      <c r="F29" s="1677">
        <f>E29/D29*100</f>
        <v>110.94037176390046</v>
      </c>
    </row>
    <row r="30" spans="1:7" ht="12" customHeight="1">
      <c r="A30" s="1407" t="s">
        <v>290</v>
      </c>
      <c r="B30" s="925" t="s">
        <v>291</v>
      </c>
      <c r="C30" s="1408">
        <f>C31+C33</f>
        <v>220300000</v>
      </c>
      <c r="D30" s="1408">
        <f t="shared" ref="D30:E30" si="1">D31+D33</f>
        <v>226554589</v>
      </c>
      <c r="E30" s="1408">
        <f t="shared" si="1"/>
        <v>248994131</v>
      </c>
      <c r="F30" s="1680">
        <f>E30/D30*100</f>
        <v>109.90469541978689</v>
      </c>
    </row>
    <row r="31" spans="1:7" ht="12" customHeight="1">
      <c r="A31" s="1399" t="s">
        <v>292</v>
      </c>
      <c r="B31" s="918" t="s">
        <v>293</v>
      </c>
      <c r="C31" s="1408">
        <v>18000000</v>
      </c>
      <c r="D31" s="1408">
        <v>18000000</v>
      </c>
      <c r="E31" s="1408">
        <v>18464208</v>
      </c>
      <c r="F31" s="1680">
        <f t="shared" ref="F31:F39" si="2">E31/D31*100</f>
        <v>102.57893333333334</v>
      </c>
    </row>
    <row r="32" spans="1:7" s="1420" customFormat="1" ht="12" customHeight="1">
      <c r="A32" s="1417" t="s">
        <v>292</v>
      </c>
      <c r="B32" s="944" t="s">
        <v>364</v>
      </c>
      <c r="C32" s="1617">
        <v>18000000</v>
      </c>
      <c r="D32" s="1617">
        <v>18000000</v>
      </c>
      <c r="E32" s="1617">
        <v>18464208</v>
      </c>
      <c r="F32" s="1680">
        <f t="shared" si="2"/>
        <v>102.57893333333334</v>
      </c>
    </row>
    <row r="33" spans="1:6" ht="12" customHeight="1">
      <c r="A33" s="1399" t="s">
        <v>367</v>
      </c>
      <c r="B33" s="945" t="s">
        <v>368</v>
      </c>
      <c r="C33" s="1408">
        <v>202300000</v>
      </c>
      <c r="D33" s="1408">
        <v>208554589</v>
      </c>
      <c r="E33" s="1408">
        <v>230529923</v>
      </c>
      <c r="F33" s="1680">
        <f t="shared" si="2"/>
        <v>110.5369697714971</v>
      </c>
    </row>
    <row r="34" spans="1:6" ht="12" customHeight="1">
      <c r="A34" s="1399" t="s">
        <v>294</v>
      </c>
      <c r="B34" s="946" t="s">
        <v>369</v>
      </c>
      <c r="C34" s="1408">
        <v>202300000</v>
      </c>
      <c r="D34" s="1408">
        <v>208554589</v>
      </c>
      <c r="E34" s="1408">
        <v>230529923</v>
      </c>
      <c r="F34" s="1680">
        <f t="shared" si="2"/>
        <v>110.5369697714971</v>
      </c>
    </row>
    <row r="35" spans="1:6" s="1420" customFormat="1" ht="12" customHeight="1">
      <c r="A35" s="1417" t="s">
        <v>294</v>
      </c>
      <c r="B35" s="947" t="s">
        <v>365</v>
      </c>
      <c r="C35" s="1617">
        <v>202300000</v>
      </c>
      <c r="D35" s="1617">
        <v>208554589</v>
      </c>
      <c r="E35" s="1617">
        <v>230529923</v>
      </c>
      <c r="F35" s="1680">
        <f t="shared" si="2"/>
        <v>110.5369697714971</v>
      </c>
    </row>
    <row r="36" spans="1:6" ht="12" customHeight="1">
      <c r="A36" s="1399" t="s">
        <v>295</v>
      </c>
      <c r="B36" s="948" t="s">
        <v>296</v>
      </c>
      <c r="C36" s="1408"/>
      <c r="D36" s="1408"/>
      <c r="E36" s="1408"/>
      <c r="F36" s="1686"/>
    </row>
    <row r="37" spans="1:6" ht="10.5" customHeight="1">
      <c r="A37" s="1399" t="s">
        <v>297</v>
      </c>
      <c r="B37" s="948" t="s">
        <v>298</v>
      </c>
      <c r="C37" s="1408"/>
      <c r="D37" s="1408"/>
      <c r="E37" s="1408"/>
      <c r="F37" s="1680"/>
    </row>
    <row r="38" spans="1:6" ht="16.5" customHeight="1" thickBot="1">
      <c r="A38" s="1402" t="s">
        <v>299</v>
      </c>
      <c r="B38" s="920" t="s">
        <v>300</v>
      </c>
      <c r="C38" s="1408">
        <v>7300000</v>
      </c>
      <c r="D38" s="1408">
        <v>8800000</v>
      </c>
      <c r="E38" s="1408">
        <v>12109125</v>
      </c>
      <c r="F38" s="1687">
        <f t="shared" si="2"/>
        <v>137.60369318181819</v>
      </c>
    </row>
    <row r="39" spans="1:6" ht="12" customHeight="1" thickBot="1">
      <c r="A39" s="1404" t="s">
        <v>12</v>
      </c>
      <c r="B39" s="1410" t="s">
        <v>371</v>
      </c>
      <c r="C39" s="1405">
        <f>SUM(C40:C50)</f>
        <v>186333363</v>
      </c>
      <c r="D39" s="1405">
        <f t="shared" ref="D39:E39" si="3">SUM(D40:D50)</f>
        <v>210638624</v>
      </c>
      <c r="E39" s="1405">
        <f t="shared" si="3"/>
        <v>182170167</v>
      </c>
      <c r="F39" s="1688">
        <f t="shared" si="2"/>
        <v>86.484692854810902</v>
      </c>
    </row>
    <row r="40" spans="1:6" ht="12" customHeight="1">
      <c r="A40" s="1407" t="s">
        <v>301</v>
      </c>
      <c r="B40" s="925" t="s">
        <v>302</v>
      </c>
      <c r="C40" s="1401">
        <v>20000000</v>
      </c>
      <c r="D40" s="1401">
        <v>20000000</v>
      </c>
      <c r="E40" s="1401">
        <v>22338797</v>
      </c>
      <c r="F40" s="1680">
        <f>E40/D40*100</f>
        <v>111.69398500000001</v>
      </c>
    </row>
    <row r="41" spans="1:6" ht="12" customHeight="1">
      <c r="A41" s="1399" t="s">
        <v>303</v>
      </c>
      <c r="B41" s="918" t="s">
        <v>304</v>
      </c>
      <c r="C41" s="1401">
        <v>80621000</v>
      </c>
      <c r="D41" s="1401">
        <v>81897500</v>
      </c>
      <c r="E41" s="1401">
        <v>88130522</v>
      </c>
      <c r="F41" s="1680">
        <f>E41/D41*100</f>
        <v>107.61075979120243</v>
      </c>
    </row>
    <row r="42" spans="1:6" ht="12" customHeight="1">
      <c r="A42" s="1399" t="s">
        <v>305</v>
      </c>
      <c r="B42" s="918" t="s">
        <v>306</v>
      </c>
      <c r="C42" s="1401">
        <v>9152650</v>
      </c>
      <c r="D42" s="1401">
        <v>9152650</v>
      </c>
      <c r="E42" s="1401">
        <v>7302512</v>
      </c>
      <c r="F42" s="1680">
        <f>E42/D42*100</f>
        <v>79.785766963666262</v>
      </c>
    </row>
    <row r="43" spans="1:6" ht="12" customHeight="1">
      <c r="A43" s="1399" t="s">
        <v>307</v>
      </c>
      <c r="B43" s="918" t="s">
        <v>308</v>
      </c>
      <c r="C43" s="1401"/>
      <c r="D43" s="1401"/>
      <c r="E43" s="1401"/>
      <c r="F43" s="1680"/>
    </row>
    <row r="44" spans="1:6" ht="12" customHeight="1">
      <c r="A44" s="1399" t="s">
        <v>309</v>
      </c>
      <c r="B44" s="918" t="s">
        <v>310</v>
      </c>
      <c r="C44" s="1401">
        <v>17500000</v>
      </c>
      <c r="D44" s="1401">
        <v>19300000</v>
      </c>
      <c r="E44" s="1401">
        <v>20180718</v>
      </c>
      <c r="F44" s="1680">
        <f>E44/D44*100</f>
        <v>104.56330569948187</v>
      </c>
    </row>
    <row r="45" spans="1:6" ht="12" customHeight="1">
      <c r="A45" s="1399" t="s">
        <v>311</v>
      </c>
      <c r="B45" s="918" t="s">
        <v>312</v>
      </c>
      <c r="C45" s="1401">
        <v>16734713</v>
      </c>
      <c r="D45" s="1401">
        <v>16940665</v>
      </c>
      <c r="E45" s="1401">
        <v>20225628</v>
      </c>
      <c r="F45" s="1680">
        <f>E45/D45*100</f>
        <v>119.39099203012395</v>
      </c>
    </row>
    <row r="46" spans="1:6" ht="12" customHeight="1">
      <c r="A46" s="1399" t="s">
        <v>313</v>
      </c>
      <c r="B46" s="918" t="s">
        <v>314</v>
      </c>
      <c r="C46" s="1401">
        <v>40500000</v>
      </c>
      <c r="D46" s="1401">
        <v>41572232</v>
      </c>
      <c r="E46" s="1401"/>
      <c r="F46" s="1680">
        <f t="shared" ref="F46:F47" si="4">E46/D46*100</f>
        <v>0</v>
      </c>
    </row>
    <row r="47" spans="1:6" ht="12" customHeight="1">
      <c r="A47" s="1399" t="s">
        <v>315</v>
      </c>
      <c r="B47" s="918" t="s">
        <v>316</v>
      </c>
      <c r="C47" s="1401">
        <v>0</v>
      </c>
      <c r="D47" s="1401">
        <v>800000</v>
      </c>
      <c r="E47" s="1401">
        <v>1991168</v>
      </c>
      <c r="F47" s="1680">
        <f t="shared" si="4"/>
        <v>248.89600000000002</v>
      </c>
    </row>
    <row r="48" spans="1:6" ht="12" customHeight="1">
      <c r="A48" s="1399" t="s">
        <v>317</v>
      </c>
      <c r="B48" s="918" t="s">
        <v>318</v>
      </c>
      <c r="C48" s="1401"/>
      <c r="D48" s="1401"/>
      <c r="E48" s="1401"/>
      <c r="F48" s="1680"/>
    </row>
    <row r="49" spans="1:6" ht="12" customHeight="1">
      <c r="A49" s="1689" t="s">
        <v>319</v>
      </c>
      <c r="B49" s="952" t="s">
        <v>626</v>
      </c>
      <c r="C49" s="1401">
        <v>0</v>
      </c>
      <c r="D49" s="1401">
        <v>646758</v>
      </c>
      <c r="E49" s="1401">
        <v>646758</v>
      </c>
      <c r="F49" s="1680">
        <f>E49/D49*100</f>
        <v>100</v>
      </c>
    </row>
    <row r="50" spans="1:6" ht="12" customHeight="1" thickBot="1">
      <c r="A50" s="1690" t="s">
        <v>636</v>
      </c>
      <c r="B50" s="953" t="s">
        <v>637</v>
      </c>
      <c r="C50" s="1401">
        <v>1825000</v>
      </c>
      <c r="D50" s="1401">
        <v>20328819</v>
      </c>
      <c r="E50" s="1401">
        <v>21354064</v>
      </c>
      <c r="F50" s="1680">
        <f>E50/D50*100</f>
        <v>105.04330822169257</v>
      </c>
    </row>
    <row r="51" spans="1:6" ht="12" customHeight="1" thickBot="1">
      <c r="A51" s="1404" t="s">
        <v>13</v>
      </c>
      <c r="B51" s="1410" t="s">
        <v>372</v>
      </c>
      <c r="C51" s="1405">
        <f>SUM(C52:C56)</f>
        <v>19025000</v>
      </c>
      <c r="D51" s="1405">
        <f>SUM(D52:D56)</f>
        <v>19025000</v>
      </c>
      <c r="E51" s="1681">
        <f>SUM(E52:E56)</f>
        <v>8318000</v>
      </c>
      <c r="F51" s="1691">
        <f>E51/D51*100</f>
        <v>43.721419185282521</v>
      </c>
    </row>
    <row r="52" spans="1:6" ht="12" customHeight="1">
      <c r="A52" s="1407" t="s">
        <v>322</v>
      </c>
      <c r="B52" s="925" t="s">
        <v>323</v>
      </c>
      <c r="C52" s="1427"/>
      <c r="D52" s="1427"/>
      <c r="E52" s="1692"/>
      <c r="F52" s="1680"/>
    </row>
    <row r="53" spans="1:6" ht="12" customHeight="1">
      <c r="A53" s="1399" t="s">
        <v>324</v>
      </c>
      <c r="B53" s="918" t="s">
        <v>325</v>
      </c>
      <c r="C53" s="1442">
        <v>19025000</v>
      </c>
      <c r="D53" s="1442">
        <v>19025000</v>
      </c>
      <c r="E53" s="1442">
        <v>8318000</v>
      </c>
      <c r="F53" s="1682">
        <f>E53/D53*100</f>
        <v>43.721419185282521</v>
      </c>
    </row>
    <row r="54" spans="1:6" ht="12" customHeight="1">
      <c r="A54" s="1399" t="s">
        <v>326</v>
      </c>
      <c r="B54" s="918" t="s">
        <v>327</v>
      </c>
      <c r="C54" s="1401"/>
      <c r="D54" s="1401"/>
      <c r="E54" s="1612"/>
      <c r="F54" s="1682"/>
    </row>
    <row r="55" spans="1:6" ht="12" customHeight="1">
      <c r="A55" s="1399" t="s">
        <v>328</v>
      </c>
      <c r="B55" s="918" t="s">
        <v>329</v>
      </c>
      <c r="C55" s="1401"/>
      <c r="D55" s="1401"/>
      <c r="E55" s="1612"/>
      <c r="F55" s="1682"/>
    </row>
    <row r="56" spans="1:6" ht="13.5" thickBot="1">
      <c r="A56" s="1402" t="s">
        <v>330</v>
      </c>
      <c r="B56" s="920" t="s">
        <v>331</v>
      </c>
      <c r="C56" s="1429"/>
      <c r="D56" s="1429"/>
      <c r="E56" s="1693"/>
      <c r="F56" s="1694"/>
    </row>
    <row r="57" spans="1:6" ht="12" customHeight="1" thickBot="1">
      <c r="A57" s="1404" t="s">
        <v>14</v>
      </c>
      <c r="B57" s="1410" t="s">
        <v>378</v>
      </c>
      <c r="C57" s="1563">
        <f>SUM(C58:C60)</f>
        <v>0</v>
      </c>
      <c r="D57" s="1563">
        <f>SUM(D58:D60)</f>
        <v>1196024</v>
      </c>
      <c r="E57" s="1695">
        <f>SUM(E58:E60)</f>
        <v>1196024</v>
      </c>
      <c r="F57" s="1691">
        <f>E57/D57*100</f>
        <v>100</v>
      </c>
    </row>
    <row r="58" spans="1:6" ht="12" customHeight="1">
      <c r="A58" s="1407" t="s">
        <v>332</v>
      </c>
      <c r="B58" s="925" t="s">
        <v>373</v>
      </c>
      <c r="C58" s="1427"/>
      <c r="D58" s="1427"/>
      <c r="E58" s="1692"/>
      <c r="F58" s="1696"/>
    </row>
    <row r="59" spans="1:6" ht="12" customHeight="1">
      <c r="A59" s="1399" t="s">
        <v>780</v>
      </c>
      <c r="B59" s="918" t="s">
        <v>374</v>
      </c>
      <c r="C59" s="1396">
        <v>0</v>
      </c>
      <c r="D59" s="1396">
        <v>0</v>
      </c>
      <c r="E59" s="1437">
        <v>0</v>
      </c>
      <c r="F59" s="1421"/>
    </row>
    <row r="60" spans="1:6" ht="12" customHeight="1">
      <c r="A60" s="1399" t="s">
        <v>661</v>
      </c>
      <c r="B60" s="918" t="s">
        <v>333</v>
      </c>
      <c r="C60" s="1401">
        <v>0</v>
      </c>
      <c r="D60" s="1401">
        <v>1196024</v>
      </c>
      <c r="E60" s="1401">
        <v>1196024</v>
      </c>
      <c r="F60" s="1697">
        <f t="shared" ref="F60" si="5">E60/D60*100</f>
        <v>100</v>
      </c>
    </row>
    <row r="61" spans="1:6" s="1420" customFormat="1" ht="12" customHeight="1" thickBot="1">
      <c r="A61" s="1432" t="s">
        <v>661</v>
      </c>
      <c r="B61" s="958" t="s">
        <v>377</v>
      </c>
      <c r="C61" s="1433"/>
      <c r="D61" s="1433"/>
      <c r="E61" s="1698"/>
      <c r="F61" s="1687"/>
    </row>
    <row r="62" spans="1:6" ht="12" customHeight="1" thickBot="1">
      <c r="A62" s="1404" t="s">
        <v>15</v>
      </c>
      <c r="B62" s="922" t="s">
        <v>384</v>
      </c>
      <c r="C62" s="1405">
        <f>SUM(C63:C65)</f>
        <v>0</v>
      </c>
      <c r="D62" s="1405">
        <f>SUM(D63:D65)</f>
        <v>0</v>
      </c>
      <c r="E62" s="1681">
        <f>SUM(E63:E65)</f>
        <v>0</v>
      </c>
      <c r="F62" s="1691"/>
    </row>
    <row r="63" spans="1:6" ht="12" customHeight="1">
      <c r="A63" s="1407" t="s">
        <v>334</v>
      </c>
      <c r="B63" s="925" t="s">
        <v>379</v>
      </c>
      <c r="C63" s="1408"/>
      <c r="D63" s="1408"/>
      <c r="E63" s="1624"/>
      <c r="F63" s="1680"/>
    </row>
    <row r="64" spans="1:6" ht="12" customHeight="1">
      <c r="A64" s="1399" t="s">
        <v>781</v>
      </c>
      <c r="B64" s="918" t="s">
        <v>380</v>
      </c>
      <c r="C64" s="1401"/>
      <c r="D64" s="1401"/>
      <c r="E64" s="1612"/>
      <c r="F64" s="1682"/>
    </row>
    <row r="65" spans="1:8" ht="12" customHeight="1">
      <c r="A65" s="1399" t="s">
        <v>609</v>
      </c>
      <c r="B65" s="918" t="s">
        <v>335</v>
      </c>
      <c r="C65" s="1396"/>
      <c r="D65" s="1396"/>
      <c r="E65" s="1437"/>
      <c r="F65" s="1682"/>
    </row>
    <row r="66" spans="1:8" s="1420" customFormat="1" ht="12" customHeight="1" thickBot="1">
      <c r="A66" s="1432" t="s">
        <v>609</v>
      </c>
      <c r="B66" s="958" t="s">
        <v>620</v>
      </c>
      <c r="C66" s="1433"/>
      <c r="D66" s="1433"/>
      <c r="E66" s="1698"/>
      <c r="F66" s="1684"/>
    </row>
    <row r="67" spans="1:8" ht="12" customHeight="1" thickBot="1">
      <c r="A67" s="1404" t="s">
        <v>35</v>
      </c>
      <c r="B67" s="1410" t="s">
        <v>385</v>
      </c>
      <c r="C67" s="1405">
        <f>SUM(C7+C15+C22+C29+C39+C51+C57+C62)</f>
        <v>2224726477</v>
      </c>
      <c r="D67" s="1405">
        <f>SUM(D7+D15+D22+D29+D39+D51+D57+D62)</f>
        <v>2376147589</v>
      </c>
      <c r="E67" s="1681">
        <f>SUM(E7+E15+E22+E29+E39+E51+E57+E62)</f>
        <v>2215392233</v>
      </c>
      <c r="F67" s="1677">
        <f>E67/D67*100</f>
        <v>93.234622430686059</v>
      </c>
      <c r="G67" s="1515"/>
      <c r="H67" s="1515"/>
    </row>
    <row r="68" spans="1:8" ht="12" customHeight="1">
      <c r="A68" s="1438" t="s">
        <v>387</v>
      </c>
      <c r="B68" s="961" t="s">
        <v>336</v>
      </c>
      <c r="C68" s="1439">
        <f>SUM(C69:C71)</f>
        <v>0</v>
      </c>
      <c r="D68" s="1408">
        <f>SUM(D69:D71)</f>
        <v>0</v>
      </c>
      <c r="E68" s="1624">
        <f>SUM(E69:E71)</f>
        <v>0</v>
      </c>
      <c r="F68" s="1680">
        <v>0</v>
      </c>
    </row>
    <row r="69" spans="1:8" ht="12" customHeight="1">
      <c r="A69" s="1399" t="s">
        <v>337</v>
      </c>
      <c r="B69" s="918" t="s">
        <v>338</v>
      </c>
      <c r="C69" s="1401"/>
      <c r="D69" s="1401"/>
      <c r="E69" s="1612"/>
      <c r="F69" s="1682">
        <v>0</v>
      </c>
    </row>
    <row r="70" spans="1:8" ht="12" customHeight="1">
      <c r="A70" s="1399" t="s">
        <v>339</v>
      </c>
      <c r="B70" s="918" t="s">
        <v>340</v>
      </c>
      <c r="C70" s="1401"/>
      <c r="D70" s="1401"/>
      <c r="E70" s="1612"/>
      <c r="F70" s="1682"/>
    </row>
    <row r="71" spans="1:8" ht="12" customHeight="1">
      <c r="A71" s="1399" t="s">
        <v>341</v>
      </c>
      <c r="B71" s="962" t="s">
        <v>342</v>
      </c>
      <c r="C71" s="1411"/>
      <c r="D71" s="1411"/>
      <c r="E71" s="1699"/>
      <c r="F71" s="1682"/>
    </row>
    <row r="72" spans="1:8" ht="12" customHeight="1">
      <c r="A72" s="1438" t="s">
        <v>388</v>
      </c>
      <c r="B72" s="963" t="s">
        <v>343</v>
      </c>
      <c r="C72" s="1411"/>
      <c r="D72" s="1411"/>
      <c r="E72" s="1699"/>
      <c r="F72" s="1682"/>
    </row>
    <row r="73" spans="1:8" ht="12" customHeight="1">
      <c r="A73" s="1438" t="s">
        <v>389</v>
      </c>
      <c r="B73" s="963" t="s">
        <v>344</v>
      </c>
      <c r="C73" s="1411">
        <f>SUM(C74:C75)</f>
        <v>394600673</v>
      </c>
      <c r="D73" s="1411">
        <f>SUM(D74:D75)</f>
        <v>394600673</v>
      </c>
      <c r="E73" s="1699">
        <f>SUM(E74:E75)</f>
        <v>394600673</v>
      </c>
      <c r="F73" s="1682">
        <f>E73/D73*100</f>
        <v>100</v>
      </c>
    </row>
    <row r="74" spans="1:8" ht="12" customHeight="1">
      <c r="A74" s="1399" t="s">
        <v>345</v>
      </c>
      <c r="B74" s="918" t="s">
        <v>346</v>
      </c>
      <c r="C74" s="1442">
        <v>394600673</v>
      </c>
      <c r="D74" s="1442">
        <v>394600673</v>
      </c>
      <c r="E74" s="1442">
        <v>394600673</v>
      </c>
      <c r="F74" s="1682">
        <f>E74/D74*100</f>
        <v>100</v>
      </c>
      <c r="G74" s="1679"/>
    </row>
    <row r="75" spans="1:8" ht="12" customHeight="1">
      <c r="A75" s="1399" t="s">
        <v>347</v>
      </c>
      <c r="B75" s="918" t="s">
        <v>348</v>
      </c>
      <c r="C75" s="1411"/>
      <c r="D75" s="1396"/>
      <c r="E75" s="1437"/>
      <c r="F75" s="1682"/>
    </row>
    <row r="76" spans="1:8" ht="12" customHeight="1" thickBot="1">
      <c r="A76" s="1566" t="s">
        <v>445</v>
      </c>
      <c r="B76" s="965" t="s">
        <v>446</v>
      </c>
      <c r="C76" s="1442">
        <v>35800000</v>
      </c>
      <c r="D76" s="1442">
        <v>35800000</v>
      </c>
      <c r="E76" s="1442">
        <v>46016669</v>
      </c>
      <c r="F76" s="1682">
        <f>E76/D76*100</f>
        <v>128.5381815642458</v>
      </c>
    </row>
    <row r="77" spans="1:8" ht="12" customHeight="1" thickBot="1">
      <c r="A77" s="1700" t="s">
        <v>390</v>
      </c>
      <c r="B77" s="967" t="s">
        <v>391</v>
      </c>
      <c r="C77" s="1445">
        <f>SUM(C68+C72+C73+C76)</f>
        <v>430400673</v>
      </c>
      <c r="D77" s="1445">
        <f>SUM(D68+D72+D73+D76)</f>
        <v>430400673</v>
      </c>
      <c r="E77" s="1701">
        <f>SUM(E68+E72+E73+E76)</f>
        <v>440617342</v>
      </c>
      <c r="F77" s="1677">
        <f>E77/D77*100</f>
        <v>102.37375767300438</v>
      </c>
    </row>
    <row r="78" spans="1:8" ht="12" customHeight="1" thickBot="1">
      <c r="A78" s="1700" t="s">
        <v>407</v>
      </c>
      <c r="B78" s="967" t="s">
        <v>392</v>
      </c>
      <c r="C78" s="1445"/>
      <c r="D78" s="1445"/>
      <c r="E78" s="1701"/>
      <c r="F78" s="1691"/>
    </row>
    <row r="79" spans="1:8" ht="12" customHeight="1" thickBot="1">
      <c r="A79" s="1700" t="s">
        <v>408</v>
      </c>
      <c r="B79" s="967" t="s">
        <v>393</v>
      </c>
      <c r="C79" s="1445"/>
      <c r="D79" s="1445"/>
      <c r="E79" s="1701"/>
      <c r="F79" s="1691"/>
    </row>
    <row r="80" spans="1:8" ht="12" customHeight="1" thickBot="1">
      <c r="A80" s="1700" t="s">
        <v>16</v>
      </c>
      <c r="B80" s="968" t="s">
        <v>386</v>
      </c>
      <c r="C80" s="1445">
        <f>SUM(C77:C79)</f>
        <v>430400673</v>
      </c>
      <c r="D80" s="1445">
        <f>SUM(D77:D79)</f>
        <v>430400673</v>
      </c>
      <c r="E80" s="1701">
        <f>SUM(E77:E79)</f>
        <v>440617342</v>
      </c>
      <c r="F80" s="1677">
        <f>E80/D80*100</f>
        <v>102.37375767300438</v>
      </c>
    </row>
    <row r="81" spans="1:7" ht="26.25" customHeight="1" thickBot="1">
      <c r="A81" s="1700" t="s">
        <v>17</v>
      </c>
      <c r="B81" s="969" t="s">
        <v>409</v>
      </c>
      <c r="C81" s="1702">
        <f>SUM(C67+C80)</f>
        <v>2655127150</v>
      </c>
      <c r="D81" s="1702">
        <f>SUM(D67+D80)</f>
        <v>2806548262</v>
      </c>
      <c r="E81" s="1447">
        <f>SUM(E67+E80)</f>
        <v>2656009575</v>
      </c>
      <c r="F81" s="1703">
        <f>E81/D81*100</f>
        <v>94.636162540361113</v>
      </c>
    </row>
    <row r="82" spans="1:7" ht="16.5" customHeight="1">
      <c r="A82" s="1379" t="s">
        <v>598</v>
      </c>
      <c r="B82" s="1379"/>
      <c r="C82" s="1379"/>
      <c r="D82" s="1379"/>
      <c r="E82" s="1379"/>
    </row>
    <row r="83" spans="1:7" s="1452" customFormat="1" ht="16.5" customHeight="1" thickBot="1">
      <c r="A83" s="1450" t="s">
        <v>22</v>
      </c>
      <c r="B83" s="1379"/>
      <c r="C83" s="1451"/>
      <c r="D83" s="1451"/>
      <c r="E83" s="1451" t="s">
        <v>648</v>
      </c>
      <c r="F83" s="1704"/>
    </row>
    <row r="84" spans="1:7" s="1452" customFormat="1" ht="16.5" customHeight="1" thickBot="1">
      <c r="A84" s="1453" t="s">
        <v>3</v>
      </c>
      <c r="B84" s="1454" t="s">
        <v>23</v>
      </c>
      <c r="C84" s="1725" t="s">
        <v>869</v>
      </c>
      <c r="D84" s="1726"/>
      <c r="E84" s="1726"/>
      <c r="F84" s="1705"/>
    </row>
    <row r="85" spans="1:7" ht="38.1" customHeight="1" thickBot="1">
      <c r="A85" s="1455"/>
      <c r="B85" s="1456"/>
      <c r="C85" s="1383" t="s">
        <v>5</v>
      </c>
      <c r="D85" s="1383" t="s">
        <v>6</v>
      </c>
      <c r="E85" s="1673" t="s">
        <v>7</v>
      </c>
      <c r="F85" s="1706" t="s">
        <v>870</v>
      </c>
    </row>
    <row r="86" spans="1:7" ht="12" customHeight="1" thickBot="1">
      <c r="A86" s="1457">
        <v>1</v>
      </c>
      <c r="B86" s="1388">
        <v>2</v>
      </c>
      <c r="C86" s="1388">
        <v>3</v>
      </c>
      <c r="D86" s="1388">
        <v>4</v>
      </c>
      <c r="E86" s="1674">
        <v>5</v>
      </c>
      <c r="F86" s="1707">
        <v>6</v>
      </c>
    </row>
    <row r="87" spans="1:7" ht="12" customHeight="1" thickBot="1">
      <c r="A87" s="1458" t="s">
        <v>8</v>
      </c>
      <c r="B87" s="1459" t="s">
        <v>935</v>
      </c>
      <c r="C87" s="1445">
        <f>+C88+C89+C90+C91+C92</f>
        <v>1886391153</v>
      </c>
      <c r="D87" s="1445">
        <f>+D88+D89+D90+D91+D92</f>
        <v>1979646168</v>
      </c>
      <c r="E87" s="1667">
        <f>+E88+E89+E90+E91+E92</f>
        <v>1790319459</v>
      </c>
      <c r="F87" s="1677">
        <f>E87/D87*100</f>
        <v>90.436335944252434</v>
      </c>
    </row>
    <row r="88" spans="1:7" ht="12" customHeight="1">
      <c r="A88" s="1462" t="s">
        <v>217</v>
      </c>
      <c r="B88" s="1463" t="s">
        <v>24</v>
      </c>
      <c r="C88" s="1408">
        <v>1102144622</v>
      </c>
      <c r="D88" s="1408">
        <v>1137407462</v>
      </c>
      <c r="E88" s="1624">
        <v>1099659512</v>
      </c>
      <c r="F88" s="1680">
        <f>E88/D88*100</f>
        <v>96.681228912141606</v>
      </c>
      <c r="G88" s="1679"/>
    </row>
    <row r="89" spans="1:7" ht="12" customHeight="1">
      <c r="A89" s="1467" t="s">
        <v>218</v>
      </c>
      <c r="B89" s="1468" t="s">
        <v>25</v>
      </c>
      <c r="C89" s="1401">
        <v>156748447</v>
      </c>
      <c r="D89" s="1401">
        <v>159672983</v>
      </c>
      <c r="E89" s="1612">
        <v>136435592</v>
      </c>
      <c r="F89" s="1680">
        <f t="shared" ref="F89:F102" si="6">E89/D89*100</f>
        <v>85.446886152305424</v>
      </c>
      <c r="G89" s="1679"/>
    </row>
    <row r="90" spans="1:7" ht="12" customHeight="1">
      <c r="A90" s="1467" t="s">
        <v>219</v>
      </c>
      <c r="B90" s="1468" t="s">
        <v>26</v>
      </c>
      <c r="C90" s="1401">
        <v>533266084</v>
      </c>
      <c r="D90" s="1401">
        <v>579080502</v>
      </c>
      <c r="E90" s="1612">
        <v>454286523</v>
      </c>
      <c r="F90" s="1680">
        <f t="shared" si="6"/>
        <v>78.449632034062162</v>
      </c>
      <c r="G90" s="1679"/>
    </row>
    <row r="91" spans="1:7" ht="12" customHeight="1">
      <c r="A91" s="1467" t="s">
        <v>220</v>
      </c>
      <c r="B91" s="1472" t="s">
        <v>27</v>
      </c>
      <c r="C91" s="1401">
        <v>67000000</v>
      </c>
      <c r="D91" s="1401">
        <v>68000000</v>
      </c>
      <c r="E91" s="1612">
        <v>66498593</v>
      </c>
      <c r="F91" s="1680">
        <f t="shared" si="6"/>
        <v>97.792048529411773</v>
      </c>
    </row>
    <row r="92" spans="1:7" ht="12" customHeight="1">
      <c r="A92" s="1467" t="s">
        <v>221</v>
      </c>
      <c r="B92" s="1473" t="s">
        <v>28</v>
      </c>
      <c r="C92" s="1401">
        <v>27232000</v>
      </c>
      <c r="D92" s="1401">
        <v>35485221</v>
      </c>
      <c r="E92" s="1612">
        <v>33439239</v>
      </c>
      <c r="F92" s="1680">
        <f t="shared" si="6"/>
        <v>94.234270092329425</v>
      </c>
    </row>
    <row r="93" spans="1:7" s="1420" customFormat="1" ht="12" customHeight="1">
      <c r="A93" s="1474" t="s">
        <v>229</v>
      </c>
      <c r="B93" s="1475" t="s">
        <v>223</v>
      </c>
      <c r="C93" s="1401">
        <v>0</v>
      </c>
      <c r="D93" s="1418">
        <v>1083753</v>
      </c>
      <c r="E93" s="1625">
        <v>1063753</v>
      </c>
      <c r="F93" s="1680">
        <f t="shared" si="6"/>
        <v>98.15456104850459</v>
      </c>
    </row>
    <row r="94" spans="1:7" s="1420" customFormat="1" ht="12" customHeight="1">
      <c r="A94" s="1474" t="s">
        <v>230</v>
      </c>
      <c r="B94" s="1475" t="s">
        <v>845</v>
      </c>
      <c r="C94" s="1476"/>
      <c r="D94" s="1476"/>
      <c r="E94" s="1626"/>
      <c r="F94" s="1680"/>
    </row>
    <row r="95" spans="1:7" s="1420" customFormat="1" ht="12" customHeight="1">
      <c r="A95" s="1474" t="s">
        <v>231</v>
      </c>
      <c r="B95" s="1478" t="s">
        <v>225</v>
      </c>
      <c r="C95" s="1495"/>
      <c r="D95" s="1495"/>
      <c r="E95" s="1495"/>
      <c r="F95" s="1680"/>
    </row>
    <row r="96" spans="1:7" s="1420" customFormat="1" ht="12" customHeight="1">
      <c r="A96" s="1479" t="s">
        <v>232</v>
      </c>
      <c r="B96" s="1480" t="s">
        <v>226</v>
      </c>
      <c r="C96" s="1495"/>
      <c r="D96" s="1495"/>
      <c r="E96" s="1495"/>
      <c r="F96" s="1680"/>
    </row>
    <row r="97" spans="1:6" s="1420" customFormat="1" ht="12" customHeight="1">
      <c r="A97" s="1474" t="s">
        <v>233</v>
      </c>
      <c r="B97" s="1480" t="s">
        <v>227</v>
      </c>
      <c r="C97" s="1418">
        <v>17782000</v>
      </c>
      <c r="D97" s="1418">
        <v>23951468</v>
      </c>
      <c r="E97" s="1418">
        <v>23652390</v>
      </c>
      <c r="F97" s="1680">
        <f t="shared" si="6"/>
        <v>98.751316620759937</v>
      </c>
    </row>
    <row r="98" spans="1:6" s="1420" customFormat="1" ht="12" customHeight="1">
      <c r="A98" s="1481" t="s">
        <v>234</v>
      </c>
      <c r="B98" s="1475" t="s">
        <v>846</v>
      </c>
      <c r="C98" s="1495"/>
      <c r="D98" s="1495"/>
      <c r="E98" s="1495"/>
      <c r="F98" s="1680"/>
    </row>
    <row r="99" spans="1:6" s="1420" customFormat="1" ht="12" customHeight="1">
      <c r="A99" s="1481" t="s">
        <v>235</v>
      </c>
      <c r="B99" s="1478" t="s">
        <v>241</v>
      </c>
      <c r="C99" s="1495"/>
      <c r="D99" s="1495"/>
      <c r="E99" s="1495"/>
      <c r="F99" s="1680"/>
    </row>
    <row r="100" spans="1:6" s="1420" customFormat="1" ht="12" customHeight="1">
      <c r="A100" s="1481" t="s">
        <v>236</v>
      </c>
      <c r="B100" s="1480" t="s">
        <v>242</v>
      </c>
      <c r="C100" s="1495"/>
      <c r="D100" s="1495"/>
      <c r="E100" s="1495"/>
      <c r="F100" s="1680"/>
    </row>
    <row r="101" spans="1:6" s="1420" customFormat="1" ht="12" customHeight="1">
      <c r="A101" s="1481" t="s">
        <v>237</v>
      </c>
      <c r="B101" s="1480" t="s">
        <v>243</v>
      </c>
      <c r="C101" s="1495"/>
      <c r="D101" s="1495"/>
      <c r="E101" s="1495"/>
      <c r="F101" s="1680"/>
    </row>
    <row r="102" spans="1:6" s="1420" customFormat="1" ht="12" customHeight="1">
      <c r="A102" s="1481" t="s">
        <v>239</v>
      </c>
      <c r="B102" s="1480" t="s">
        <v>244</v>
      </c>
      <c r="C102" s="1476">
        <v>8450000</v>
      </c>
      <c r="D102" s="1476">
        <v>9450000</v>
      </c>
      <c r="E102" s="1476">
        <v>8723096</v>
      </c>
      <c r="F102" s="1680">
        <f t="shared" si="6"/>
        <v>92.307894179894177</v>
      </c>
    </row>
    <row r="103" spans="1:6" s="1420" customFormat="1" ht="12" customHeight="1" thickBot="1">
      <c r="A103" s="1482" t="s">
        <v>612</v>
      </c>
      <c r="B103" s="1483" t="s">
        <v>245</v>
      </c>
      <c r="C103" s="1484">
        <v>1000000</v>
      </c>
      <c r="D103" s="1484">
        <v>1000000</v>
      </c>
      <c r="E103" s="1484"/>
      <c r="F103" s="1684"/>
    </row>
    <row r="104" spans="1:6" ht="12" customHeight="1" thickBot="1">
      <c r="A104" s="1486" t="s">
        <v>9</v>
      </c>
      <c r="B104" s="1487" t="s">
        <v>936</v>
      </c>
      <c r="C104" s="1708">
        <f>C105+C106</f>
        <v>732935997</v>
      </c>
      <c r="D104" s="1445">
        <f>+D105+D106+D107</f>
        <v>790487094</v>
      </c>
      <c r="E104" s="1667">
        <f>+E105+E106+E107</f>
        <v>89233832</v>
      </c>
      <c r="F104" s="1691">
        <f>E104/D104*100</f>
        <v>11.288461592517789</v>
      </c>
    </row>
    <row r="105" spans="1:6" ht="12" customHeight="1">
      <c r="A105" s="1489" t="s">
        <v>246</v>
      </c>
      <c r="B105" s="1468" t="s">
        <v>29</v>
      </c>
      <c r="C105" s="1401">
        <v>480202285</v>
      </c>
      <c r="D105" s="1401">
        <v>499053167</v>
      </c>
      <c r="E105" s="1401">
        <v>40896139</v>
      </c>
      <c r="F105" s="1680">
        <f>E105/D105*100</f>
        <v>8.1947459117116477</v>
      </c>
    </row>
    <row r="106" spans="1:6" ht="12" customHeight="1">
      <c r="A106" s="1489" t="s">
        <v>247</v>
      </c>
      <c r="B106" s="1492" t="s">
        <v>30</v>
      </c>
      <c r="C106" s="1401">
        <v>252733712</v>
      </c>
      <c r="D106" s="1401">
        <v>291433927</v>
      </c>
      <c r="E106" s="1401">
        <v>48337693</v>
      </c>
      <c r="F106" s="1680">
        <f>E106/D106*100</f>
        <v>16.586158481129758</v>
      </c>
    </row>
    <row r="107" spans="1:6" ht="12" customHeight="1">
      <c r="A107" s="1489" t="s">
        <v>248</v>
      </c>
      <c r="B107" s="1006" t="s">
        <v>249</v>
      </c>
      <c r="D107" s="1493">
        <f>SUM(D108:D115)</f>
        <v>0</v>
      </c>
      <c r="E107" s="1709">
        <f>SUM(E108:E115)</f>
        <v>0</v>
      </c>
      <c r="F107" s="1680"/>
    </row>
    <row r="108" spans="1:6" s="1420" customFormat="1" ht="12" customHeight="1">
      <c r="A108" s="1494" t="s">
        <v>250</v>
      </c>
      <c r="B108" s="1008" t="s">
        <v>264</v>
      </c>
      <c r="C108" s="1495"/>
      <c r="D108" s="1495"/>
      <c r="E108" s="1710"/>
      <c r="F108" s="1680"/>
    </row>
    <row r="109" spans="1:6" s="1420" customFormat="1" ht="12" customHeight="1">
      <c r="A109" s="1494" t="s">
        <v>251</v>
      </c>
      <c r="B109" s="1010" t="s">
        <v>258</v>
      </c>
      <c r="C109" s="1495"/>
      <c r="D109" s="1495"/>
      <c r="E109" s="1710"/>
      <c r="F109" s="1680"/>
    </row>
    <row r="110" spans="1:6" s="1420" customFormat="1">
      <c r="A110" s="1494" t="s">
        <v>252</v>
      </c>
      <c r="B110" s="1011" t="s">
        <v>259</v>
      </c>
      <c r="C110" s="1495"/>
      <c r="D110" s="1495"/>
      <c r="E110" s="1710"/>
      <c r="F110" s="1680"/>
    </row>
    <row r="111" spans="1:6" s="1420" customFormat="1" ht="12" customHeight="1">
      <c r="A111" s="1494" t="s">
        <v>253</v>
      </c>
      <c r="B111" s="1011" t="s">
        <v>260</v>
      </c>
      <c r="C111" s="1495"/>
      <c r="D111" s="1495"/>
      <c r="E111" s="1710"/>
      <c r="F111" s="1680"/>
    </row>
    <row r="112" spans="1:6" s="1420" customFormat="1" ht="12" customHeight="1">
      <c r="A112" s="1494" t="s">
        <v>254</v>
      </c>
      <c r="B112" s="1011" t="s">
        <v>261</v>
      </c>
      <c r="C112" s="1495"/>
      <c r="D112" s="1495"/>
      <c r="E112" s="1710"/>
      <c r="F112" s="1680"/>
    </row>
    <row r="113" spans="1:8" s="1420" customFormat="1" ht="15" customHeight="1">
      <c r="A113" s="1494" t="s">
        <v>255</v>
      </c>
      <c r="B113" s="1011" t="s">
        <v>262</v>
      </c>
      <c r="C113" s="1495"/>
      <c r="D113" s="1495"/>
      <c r="E113" s="1710"/>
      <c r="F113" s="1680"/>
    </row>
    <row r="114" spans="1:8" s="1420" customFormat="1" ht="12.75" customHeight="1">
      <c r="A114" s="1497" t="s">
        <v>256</v>
      </c>
      <c r="B114" s="1011" t="s">
        <v>32</v>
      </c>
      <c r="C114" s="1476"/>
      <c r="D114" s="1476"/>
      <c r="E114" s="1626"/>
      <c r="F114" s="1680"/>
    </row>
    <row r="115" spans="1:8" s="1420" customFormat="1" ht="14.25" customHeight="1" thickBot="1">
      <c r="A115" s="1498" t="s">
        <v>635</v>
      </c>
      <c r="B115" s="1016" t="s">
        <v>263</v>
      </c>
      <c r="C115" s="1476"/>
      <c r="D115" s="1476"/>
      <c r="E115" s="1626"/>
      <c r="F115" s="1680"/>
    </row>
    <row r="116" spans="1:8" ht="12" customHeight="1" thickBot="1">
      <c r="A116" s="1486" t="s">
        <v>10</v>
      </c>
      <c r="B116" s="1499" t="s">
        <v>267</v>
      </c>
      <c r="C116" s="1460">
        <f>+C87+C104</f>
        <v>2619327150</v>
      </c>
      <c r="D116" s="1460">
        <f>+D87+D104</f>
        <v>2770133262</v>
      </c>
      <c r="E116" s="1711">
        <f>+E87+E104</f>
        <v>1879553291</v>
      </c>
      <c r="F116" s="1691">
        <f>E116/D116*100</f>
        <v>67.850645193978394</v>
      </c>
    </row>
    <row r="117" spans="1:8" ht="12" customHeight="1" thickBot="1">
      <c r="A117" s="1018" t="s">
        <v>394</v>
      </c>
      <c r="B117" s="1019" t="s">
        <v>395</v>
      </c>
      <c r="C117" s="1445">
        <f>SUM(C118:C120)</f>
        <v>0</v>
      </c>
      <c r="D117" s="1445">
        <f>SUM(D118:D120)</f>
        <v>0</v>
      </c>
      <c r="E117" s="1667">
        <f>SUM(E118:E120)</f>
        <v>0</v>
      </c>
      <c r="F117" s="1680"/>
    </row>
    <row r="118" spans="1:8" ht="12" customHeight="1">
      <c r="A118" s="1020" t="s">
        <v>396</v>
      </c>
      <c r="B118" s="1021" t="s">
        <v>399</v>
      </c>
      <c r="C118" s="1493"/>
      <c r="D118" s="1493"/>
      <c r="E118" s="1709"/>
      <c r="F118" s="1682"/>
    </row>
    <row r="119" spans="1:8" ht="12" customHeight="1">
      <c r="A119" s="1022" t="s">
        <v>397</v>
      </c>
      <c r="B119" s="1023" t="s">
        <v>443</v>
      </c>
      <c r="C119" s="1493"/>
      <c r="D119" s="1493"/>
      <c r="E119" s="1709"/>
      <c r="F119" s="1682"/>
    </row>
    <row r="120" spans="1:8" ht="12" customHeight="1" thickBot="1">
      <c r="A120" s="1024" t="s">
        <v>398</v>
      </c>
      <c r="B120" s="1025" t="s">
        <v>444</v>
      </c>
      <c r="C120" s="1469"/>
      <c r="D120" s="1469"/>
      <c r="E120" s="1712"/>
      <c r="F120" s="1682"/>
    </row>
    <row r="121" spans="1:8" ht="12" customHeight="1" thickBot="1">
      <c r="A121" s="1018" t="s">
        <v>402</v>
      </c>
      <c r="B121" s="1019" t="s">
        <v>403</v>
      </c>
      <c r="C121" s="1500"/>
      <c r="D121" s="1500"/>
      <c r="E121" s="1713"/>
      <c r="F121" s="1714"/>
    </row>
    <row r="122" spans="1:8" ht="12" customHeight="1" thickBot="1">
      <c r="A122" s="1018" t="s">
        <v>610</v>
      </c>
      <c r="B122" s="1019" t="s">
        <v>613</v>
      </c>
      <c r="C122" s="1442">
        <v>35800000</v>
      </c>
      <c r="D122" s="1442">
        <v>36415000</v>
      </c>
      <c r="E122" s="1442">
        <v>36414109</v>
      </c>
      <c r="F122" s="1691">
        <f>E122/D122*100</f>
        <v>99.997553206096384</v>
      </c>
    </row>
    <row r="123" spans="1:8" ht="12" customHeight="1" thickBot="1">
      <c r="A123" s="1028" t="s">
        <v>412</v>
      </c>
      <c r="B123" s="1019" t="s">
        <v>404</v>
      </c>
      <c r="C123" s="1500"/>
      <c r="D123" s="1500"/>
      <c r="E123" s="1713"/>
      <c r="F123" s="1691"/>
    </row>
    <row r="124" spans="1:8" ht="12" customHeight="1" thickBot="1">
      <c r="A124" s="1028" t="s">
        <v>413</v>
      </c>
      <c r="B124" s="1019" t="s">
        <v>405</v>
      </c>
      <c r="C124" s="1500"/>
      <c r="D124" s="1500"/>
      <c r="E124" s="1713"/>
      <c r="F124" s="1691"/>
    </row>
    <row r="125" spans="1:8" ht="12" customHeight="1" thickBot="1">
      <c r="A125" s="1029" t="s">
        <v>33</v>
      </c>
      <c r="B125" s="1030" t="s">
        <v>406</v>
      </c>
      <c r="C125" s="1031">
        <f>SUM(C122:C124)</f>
        <v>35800000</v>
      </c>
      <c r="D125" s="1031">
        <f>SUM(D121:D124)</f>
        <v>36415000</v>
      </c>
      <c r="E125" s="1133">
        <f>SUM(E121:E124)</f>
        <v>36414109</v>
      </c>
      <c r="F125" s="1691">
        <f>E125/D125*100</f>
        <v>99.997553206096384</v>
      </c>
      <c r="H125" s="1715"/>
    </row>
    <row r="126" spans="1:8" ht="28.5" customHeight="1" thickBot="1">
      <c r="A126" s="1032" t="s">
        <v>12</v>
      </c>
      <c r="B126" s="1033" t="s">
        <v>414</v>
      </c>
      <c r="C126" s="1445">
        <f>SUM(C116+C125)</f>
        <v>2655127150</v>
      </c>
      <c r="D126" s="1445">
        <f>SUM(D116+D125)</f>
        <v>2806548262</v>
      </c>
      <c r="E126" s="1667">
        <f>SUM(E116+E125)</f>
        <v>1915967400</v>
      </c>
      <c r="F126" s="1703">
        <f>E126/D126*100</f>
        <v>68.267751741231237</v>
      </c>
      <c r="G126" s="1628">
        <f>SUM(G112+G125)</f>
        <v>0</v>
      </c>
      <c r="H126" s="1628">
        <f>SUM(H112+H125)</f>
        <v>0</v>
      </c>
    </row>
    <row r="127" spans="1:8" ht="17.25" customHeight="1">
      <c r="A127" s="1502"/>
      <c r="B127" s="1502"/>
      <c r="C127" s="1503"/>
      <c r="D127" s="1503"/>
      <c r="E127" s="1503"/>
    </row>
    <row r="128" spans="1:8">
      <c r="A128" s="1666" t="s">
        <v>36</v>
      </c>
      <c r="B128" s="1666"/>
      <c r="C128" s="1666"/>
      <c r="D128" s="1666"/>
      <c r="E128" s="1666"/>
    </row>
    <row r="129" spans="1:5" ht="15" customHeight="1" thickBot="1">
      <c r="A129" s="1381" t="s">
        <v>37</v>
      </c>
      <c r="B129" s="1381"/>
      <c r="C129" s="1382"/>
      <c r="D129" s="1382"/>
      <c r="E129" s="1382" t="s">
        <v>2</v>
      </c>
    </row>
    <row r="130" spans="1:5" ht="24.75" customHeight="1" thickBot="1">
      <c r="A130" s="1486">
        <v>1</v>
      </c>
      <c r="B130" s="1487" t="s">
        <v>416</v>
      </c>
      <c r="C130" s="1667">
        <f>SUM(C67-C116)</f>
        <v>-394600673</v>
      </c>
      <c r="D130" s="1667">
        <f>SUM(D67-D116)</f>
        <v>-393985673</v>
      </c>
      <c r="E130" s="1488">
        <f>SUM(E67-E116)</f>
        <v>335838942</v>
      </c>
    </row>
    <row r="131" spans="1:5" ht="7.5" customHeight="1">
      <c r="A131" s="1502"/>
      <c r="B131" s="1502"/>
      <c r="C131" s="1503"/>
      <c r="D131" s="1503"/>
      <c r="E131" s="1503"/>
    </row>
    <row r="133" spans="1:5" s="1511" customFormat="1" ht="13.5">
      <c r="A133" s="1516"/>
      <c r="B133" s="1716" t="s">
        <v>712</v>
      </c>
      <c r="C133" s="1717"/>
      <c r="D133" s="1717"/>
      <c r="E133" s="1717"/>
    </row>
    <row r="134" spans="1:5" s="1511" customFormat="1">
      <c r="A134" s="1516"/>
      <c r="B134" s="1511" t="s">
        <v>756</v>
      </c>
      <c r="E134" s="1511">
        <v>25</v>
      </c>
    </row>
    <row r="135" spans="1:5" s="1511" customFormat="1">
      <c r="A135" s="1516"/>
      <c r="B135" s="686" t="s">
        <v>866</v>
      </c>
      <c r="C135" s="1518"/>
      <c r="D135" s="1518"/>
      <c r="E135" s="1518">
        <v>49</v>
      </c>
    </row>
    <row r="136" spans="1:5" s="1511" customFormat="1">
      <c r="A136" s="1516"/>
      <c r="B136" s="1518" t="s">
        <v>692</v>
      </c>
      <c r="C136" s="1518"/>
      <c r="D136" s="1518"/>
      <c r="E136" s="1518">
        <v>33</v>
      </c>
    </row>
    <row r="137" spans="1:5" s="1511" customFormat="1">
      <c r="A137" s="1516"/>
      <c r="B137" s="1518" t="s">
        <v>690</v>
      </c>
      <c r="C137" s="1518"/>
      <c r="D137" s="1518"/>
      <c r="E137" s="1518">
        <v>95</v>
      </c>
    </row>
    <row r="138" spans="1:5" s="1511" customFormat="1">
      <c r="A138" s="1516"/>
      <c r="B138" s="1718" t="s">
        <v>728</v>
      </c>
      <c r="C138" s="1719"/>
      <c r="D138" s="1518"/>
      <c r="E138" s="1518">
        <v>67</v>
      </c>
    </row>
    <row r="139" spans="1:5" s="1511" customFormat="1">
      <c r="A139" s="1516"/>
      <c r="B139" s="1518" t="s">
        <v>713</v>
      </c>
      <c r="C139" s="1518"/>
      <c r="D139" s="1518"/>
      <c r="E139" s="1518">
        <v>9</v>
      </c>
    </row>
    <row r="140" spans="1:5" s="1521" customFormat="1">
      <c r="A140" s="1519"/>
      <c r="B140" s="1520" t="s">
        <v>687</v>
      </c>
      <c r="C140" s="1520"/>
      <c r="D140" s="1520"/>
      <c r="E140" s="1520">
        <f>SUM(E134:E139)-E138</f>
        <v>211</v>
      </c>
    </row>
    <row r="141" spans="1:5" ht="12.75" customHeight="1"/>
    <row r="142" spans="1:5" ht="12.75" customHeight="1"/>
    <row r="143" spans="1:5" ht="12.75" customHeight="1"/>
    <row r="144" spans="1:5" ht="12.75" customHeight="1"/>
    <row r="145" ht="12.75" customHeight="1"/>
    <row r="146" ht="12.75" customHeight="1"/>
    <row r="147" ht="12.75" customHeight="1"/>
    <row r="148" ht="12.75" customHeight="1"/>
  </sheetData>
  <mergeCells count="5">
    <mergeCell ref="B3:B4"/>
    <mergeCell ref="A3:A4"/>
    <mergeCell ref="C3:E3"/>
    <mergeCell ref="C84:E84"/>
    <mergeCell ref="F3:F4"/>
  </mergeCells>
  <printOptions horizontalCentered="1"/>
  <pageMargins left="0.78740157480314965" right="0.78740157480314965" top="1.2598425196850394" bottom="0.6692913385826772" header="0.78740157480314965" footer="0.59055118110236227"/>
  <pageSetup paperSize="9" scale="67" fitToHeight="2" orientation="portrait" r:id="rId1"/>
  <headerFooter alignWithMargins="0">
    <oddHeader>&amp;C&amp;"Times New Roman CE,Félkövér"&amp;12
Létavértes Városi Önkormányzat
2025. ÉVI ZÁRSZÁMADÁSÁNAK PÉNZÜGYI MÉRLEGE&amp;R&amp;"Times New Roman CE,Félkövér dőlt"&amp;11 1. melléklet a 4/2026. (V.28) önkormányzati rendelethez</oddHeader>
  </headerFooter>
  <rowBreaks count="1" manualBreakCount="1">
    <brk id="81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2:P48"/>
  <sheetViews>
    <sheetView topLeftCell="D1" workbookViewId="0">
      <selection activeCell="P9" sqref="P9"/>
    </sheetView>
  </sheetViews>
  <sheetFormatPr defaultRowHeight="12.75"/>
  <cols>
    <col min="1" max="1" width="30" style="26" customWidth="1"/>
    <col min="2" max="10" width="12.6640625" style="26" bestFit="1" customWidth="1"/>
    <col min="11" max="11" width="12.6640625" style="26" customWidth="1"/>
    <col min="12" max="12" width="12.6640625" style="26" bestFit="1" customWidth="1"/>
    <col min="13" max="13" width="10" style="26" customWidth="1"/>
    <col min="14" max="15" width="11.1640625" style="26" bestFit="1" customWidth="1"/>
    <col min="16" max="16" width="10.1640625" style="26" bestFit="1" customWidth="1"/>
    <col min="17" max="16384" width="9.33203125" style="26"/>
  </cols>
  <sheetData>
    <row r="2" spans="1:16" ht="31.5" customHeight="1">
      <c r="A2" s="289" t="s">
        <v>95</v>
      </c>
      <c r="B2" s="1739" t="s">
        <v>843</v>
      </c>
      <c r="C2" s="1739"/>
      <c r="D2" s="1739"/>
      <c r="E2" s="1739"/>
      <c r="F2" s="1739"/>
      <c r="G2" s="1739"/>
      <c r="H2" s="1739"/>
      <c r="I2" s="1739"/>
      <c r="J2" s="1739"/>
      <c r="K2" s="1739"/>
      <c r="L2" s="1739"/>
      <c r="M2" s="290"/>
    </row>
    <row r="3" spans="1:16" ht="15.75" thickBo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288" t="s">
        <v>664</v>
      </c>
      <c r="M3" s="288"/>
    </row>
    <row r="4" spans="1:16" ht="13.5" thickBot="1">
      <c r="A4" s="301" t="s">
        <v>96</v>
      </c>
      <c r="B4" s="292" t="s">
        <v>97</v>
      </c>
      <c r="C4" s="292"/>
      <c r="D4" s="292"/>
      <c r="E4" s="292"/>
      <c r="F4" s="292"/>
      <c r="G4" s="292"/>
      <c r="H4" s="292"/>
      <c r="I4" s="292"/>
      <c r="J4" s="1740" t="s">
        <v>7</v>
      </c>
      <c r="K4" s="1741"/>
      <c r="L4" s="1741"/>
      <c r="M4" s="1742"/>
    </row>
    <row r="5" spans="1:16" ht="15" customHeight="1" thickBot="1">
      <c r="A5" s="302"/>
      <c r="B5" s="304" t="s">
        <v>98</v>
      </c>
      <c r="C5" s="291" t="s">
        <v>99</v>
      </c>
      <c r="D5" s="300" t="s">
        <v>100</v>
      </c>
      <c r="E5" s="300"/>
      <c r="F5" s="300"/>
      <c r="G5" s="300"/>
      <c r="H5" s="300"/>
      <c r="I5" s="300"/>
      <c r="J5" s="1743"/>
      <c r="K5" s="1744"/>
      <c r="L5" s="1744"/>
      <c r="M5" s="1745"/>
    </row>
    <row r="6" spans="1:16" ht="13.5" thickBot="1">
      <c r="A6" s="302"/>
      <c r="B6" s="304"/>
      <c r="C6" s="291"/>
      <c r="D6" s="106" t="s">
        <v>98</v>
      </c>
      <c r="E6" s="106" t="s">
        <v>99</v>
      </c>
      <c r="F6" s="106" t="s">
        <v>98</v>
      </c>
      <c r="G6" s="106" t="s">
        <v>99</v>
      </c>
      <c r="H6" s="106" t="s">
        <v>98</v>
      </c>
      <c r="I6" s="106" t="s">
        <v>99</v>
      </c>
      <c r="J6" s="1746"/>
      <c r="K6" s="1747"/>
      <c r="L6" s="1747"/>
      <c r="M6" s="1748"/>
    </row>
    <row r="7" spans="1:16" ht="42.75" thickBot="1">
      <c r="A7" s="303"/>
      <c r="B7" s="1749" t="s">
        <v>101</v>
      </c>
      <c r="C7" s="1750"/>
      <c r="D7" s="1749" t="s">
        <v>908</v>
      </c>
      <c r="E7" s="1750"/>
      <c r="F7" s="1749" t="s">
        <v>909</v>
      </c>
      <c r="G7" s="1750"/>
      <c r="H7" s="1751" t="s">
        <v>849</v>
      </c>
      <c r="I7" s="1752"/>
      <c r="J7" s="105" t="s">
        <v>906</v>
      </c>
      <c r="K7" s="106" t="s">
        <v>907</v>
      </c>
      <c r="L7" s="105" t="s">
        <v>102</v>
      </c>
      <c r="M7" s="106" t="s">
        <v>841</v>
      </c>
    </row>
    <row r="8" spans="1:16" ht="13.5" thickBot="1">
      <c r="A8" s="107">
        <v>1</v>
      </c>
      <c r="B8" s="105">
        <v>2</v>
      </c>
      <c r="C8" s="105">
        <v>3</v>
      </c>
      <c r="D8" s="108">
        <v>4</v>
      </c>
      <c r="E8" s="106">
        <v>5</v>
      </c>
      <c r="F8" s="106">
        <v>6</v>
      </c>
      <c r="G8" s="106">
        <v>7</v>
      </c>
      <c r="H8" s="105">
        <v>8</v>
      </c>
      <c r="I8" s="108">
        <v>9</v>
      </c>
      <c r="J8" s="108">
        <v>10</v>
      </c>
      <c r="K8" s="108">
        <v>11</v>
      </c>
      <c r="L8" s="108" t="s">
        <v>103</v>
      </c>
      <c r="M8" s="109" t="s">
        <v>104</v>
      </c>
    </row>
    <row r="9" spans="1:16">
      <c r="A9" s="110" t="s">
        <v>105</v>
      </c>
      <c r="B9" s="111"/>
      <c r="C9" s="118"/>
      <c r="D9" s="130"/>
      <c r="E9" s="130"/>
      <c r="F9" s="130"/>
      <c r="G9" s="130"/>
      <c r="H9" s="130"/>
      <c r="I9" s="130"/>
      <c r="J9" s="130"/>
      <c r="K9" s="130"/>
      <c r="L9" s="112">
        <f t="shared" ref="L9:L14" si="0">+J9+K9</f>
        <v>0</v>
      </c>
      <c r="M9" s="145" t="str">
        <f t="shared" ref="M9:M15" si="1">IF((C9&lt;&gt;0),ROUND((L9/C9)*100,1),"")</f>
        <v/>
      </c>
    </row>
    <row r="10" spans="1:16">
      <c r="A10" s="113" t="s">
        <v>106</v>
      </c>
      <c r="B10" s="114"/>
      <c r="C10" s="114"/>
      <c r="D10" s="115"/>
      <c r="E10" s="115"/>
      <c r="F10" s="115"/>
      <c r="G10" s="115"/>
      <c r="H10" s="115"/>
      <c r="I10" s="115"/>
      <c r="J10" s="869"/>
      <c r="K10" s="869"/>
      <c r="L10" s="116">
        <f t="shared" si="0"/>
        <v>0</v>
      </c>
      <c r="M10" s="146" t="str">
        <f t="shared" si="1"/>
        <v/>
      </c>
    </row>
    <row r="11" spans="1:16">
      <c r="A11" s="117" t="s">
        <v>645</v>
      </c>
      <c r="B11" s="133">
        <v>200300001</v>
      </c>
      <c r="C11" s="133">
        <v>200300001</v>
      </c>
      <c r="D11" s="133"/>
      <c r="E11" s="133">
        <v>200300001</v>
      </c>
      <c r="F11" s="133"/>
      <c r="G11" s="133"/>
      <c r="H11" s="133"/>
      <c r="I11" s="133"/>
      <c r="J11" s="133">
        <v>200300000</v>
      </c>
      <c r="K11" s="133">
        <v>0</v>
      </c>
      <c r="L11" s="116">
        <f t="shared" si="0"/>
        <v>200300000</v>
      </c>
      <c r="M11" s="146">
        <f t="shared" si="1"/>
        <v>100</v>
      </c>
    </row>
    <row r="12" spans="1:16">
      <c r="A12" s="117" t="s">
        <v>107</v>
      </c>
      <c r="B12" s="118"/>
      <c r="C12" s="133"/>
      <c r="D12" s="133"/>
      <c r="E12" s="133"/>
      <c r="F12" s="133"/>
      <c r="G12" s="133"/>
      <c r="H12" s="133"/>
      <c r="I12" s="133"/>
      <c r="J12" s="870"/>
      <c r="K12" s="870"/>
      <c r="L12" s="116">
        <f t="shared" si="0"/>
        <v>0</v>
      </c>
      <c r="M12" s="146" t="str">
        <f t="shared" si="1"/>
        <v/>
      </c>
    </row>
    <row r="13" spans="1:16">
      <c r="A13" s="117" t="s">
        <v>108</v>
      </c>
      <c r="B13" s="118"/>
      <c r="C13" s="133"/>
      <c r="D13" s="133"/>
      <c r="E13" s="133"/>
      <c r="F13" s="133"/>
      <c r="G13" s="133"/>
      <c r="H13" s="133"/>
      <c r="I13" s="133"/>
      <c r="J13" s="870"/>
      <c r="K13" s="870"/>
      <c r="L13" s="116">
        <f t="shared" si="0"/>
        <v>0</v>
      </c>
      <c r="M13" s="146" t="str">
        <f t="shared" si="1"/>
        <v/>
      </c>
    </row>
    <row r="14" spans="1:16" ht="15" customHeight="1" thickBot="1">
      <c r="A14" s="119" t="s">
        <v>842</v>
      </c>
      <c r="B14" s="120"/>
      <c r="C14" s="137"/>
      <c r="D14" s="137"/>
      <c r="E14" s="137"/>
      <c r="F14" s="133"/>
      <c r="G14" s="133"/>
      <c r="H14" s="133"/>
      <c r="I14" s="133"/>
      <c r="J14" s="137"/>
      <c r="K14" s="137"/>
      <c r="L14" s="116">
        <f t="shared" si="0"/>
        <v>0</v>
      </c>
      <c r="M14" s="147" t="str">
        <f t="shared" si="1"/>
        <v/>
      </c>
    </row>
    <row r="15" spans="1:16" ht="13.5" thickBot="1">
      <c r="A15" s="121" t="s">
        <v>109</v>
      </c>
      <c r="B15" s="122">
        <f t="shared" ref="B15:L15" si="2">B9+SUM(B11:B14)</f>
        <v>200300001</v>
      </c>
      <c r="C15" s="122">
        <f t="shared" si="2"/>
        <v>200300001</v>
      </c>
      <c r="D15" s="122">
        <f t="shared" si="2"/>
        <v>0</v>
      </c>
      <c r="E15" s="122">
        <f t="shared" si="2"/>
        <v>200300001</v>
      </c>
      <c r="F15" s="122">
        <f t="shared" si="2"/>
        <v>0</v>
      </c>
      <c r="G15" s="122">
        <f t="shared" si="2"/>
        <v>0</v>
      </c>
      <c r="H15" s="122">
        <f t="shared" si="2"/>
        <v>0</v>
      </c>
      <c r="I15" s="122">
        <f t="shared" si="2"/>
        <v>0</v>
      </c>
      <c r="J15" s="122">
        <f t="shared" si="2"/>
        <v>200300000</v>
      </c>
      <c r="K15" s="122">
        <f t="shared" si="2"/>
        <v>0</v>
      </c>
      <c r="L15" s="122">
        <f t="shared" si="2"/>
        <v>200300000</v>
      </c>
      <c r="M15" s="278">
        <f t="shared" si="1"/>
        <v>100</v>
      </c>
      <c r="N15" s="871"/>
      <c r="O15" s="871"/>
      <c r="P15" s="871"/>
    </row>
    <row r="16" spans="1:16">
      <c r="A16" s="123"/>
      <c r="B16" s="124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</row>
    <row r="17" spans="1:13" ht="13.5" thickBot="1">
      <c r="A17" s="126" t="s">
        <v>110</v>
      </c>
      <c r="B17" s="127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</row>
    <row r="18" spans="1:13">
      <c r="A18" s="129" t="s">
        <v>111</v>
      </c>
      <c r="B18" s="111"/>
      <c r="C18" s="130"/>
      <c r="D18" s="130"/>
      <c r="E18" s="141"/>
      <c r="F18" s="130"/>
      <c r="G18" s="130"/>
      <c r="H18" s="130"/>
      <c r="I18" s="130"/>
      <c r="J18" s="130"/>
      <c r="K18" s="130"/>
      <c r="L18" s="131">
        <f t="shared" ref="L18:L23" si="3">+J18+K18</f>
        <v>0</v>
      </c>
      <c r="M18" s="145" t="str">
        <f t="shared" ref="M18:M24" si="4">IF((C18&lt;&gt;0),ROUND((L18/C18)*100,1),"")</f>
        <v/>
      </c>
    </row>
    <row r="19" spans="1:13">
      <c r="A19" s="132" t="s">
        <v>112</v>
      </c>
      <c r="B19" s="118">
        <v>189890774</v>
      </c>
      <c r="C19" s="118">
        <v>189890774</v>
      </c>
      <c r="D19" s="118"/>
      <c r="E19" s="118">
        <v>189890774</v>
      </c>
      <c r="F19" s="118"/>
      <c r="G19" s="118"/>
      <c r="H19" s="118"/>
      <c r="I19" s="118"/>
      <c r="J19" s="133"/>
      <c r="K19" s="133">
        <v>8636000</v>
      </c>
      <c r="L19" s="134">
        <f t="shared" si="3"/>
        <v>8636000</v>
      </c>
      <c r="M19" s="146">
        <f t="shared" si="4"/>
        <v>4.5</v>
      </c>
    </row>
    <row r="20" spans="1:13">
      <c r="A20" s="132" t="s">
        <v>113</v>
      </c>
      <c r="B20" s="118">
        <v>10409227</v>
      </c>
      <c r="C20" s="118">
        <v>10409227</v>
      </c>
      <c r="D20" s="118"/>
      <c r="E20" s="118">
        <v>10409227</v>
      </c>
      <c r="F20" s="118"/>
      <c r="G20" s="118"/>
      <c r="H20" s="118"/>
      <c r="I20" s="118"/>
      <c r="J20" s="133"/>
      <c r="K20" s="133">
        <v>50800</v>
      </c>
      <c r="L20" s="134">
        <f t="shared" si="3"/>
        <v>50800</v>
      </c>
      <c r="M20" s="146">
        <f t="shared" si="4"/>
        <v>0.5</v>
      </c>
    </row>
    <row r="21" spans="1:13">
      <c r="A21" s="132" t="s">
        <v>114</v>
      </c>
      <c r="B21" s="118"/>
      <c r="C21" s="133"/>
      <c r="D21" s="133"/>
      <c r="E21" s="133"/>
      <c r="F21" s="133"/>
      <c r="G21" s="133"/>
      <c r="H21" s="133"/>
      <c r="I21" s="133"/>
      <c r="J21" s="133"/>
      <c r="K21" s="133"/>
      <c r="L21" s="134">
        <f t="shared" si="3"/>
        <v>0</v>
      </c>
      <c r="M21" s="146" t="str">
        <f t="shared" si="4"/>
        <v/>
      </c>
    </row>
    <row r="22" spans="1:13">
      <c r="A22" s="135"/>
      <c r="B22" s="118"/>
      <c r="C22" s="133"/>
      <c r="D22" s="133"/>
      <c r="E22" s="133"/>
      <c r="F22" s="133"/>
      <c r="G22" s="133"/>
      <c r="H22" s="133"/>
      <c r="I22" s="133"/>
      <c r="J22" s="133"/>
      <c r="K22" s="133"/>
      <c r="L22" s="134">
        <f t="shared" si="3"/>
        <v>0</v>
      </c>
      <c r="M22" s="146" t="str">
        <f t="shared" si="4"/>
        <v/>
      </c>
    </row>
    <row r="23" spans="1:13" ht="13.5" thickBot="1">
      <c r="A23" s="136"/>
      <c r="B23" s="120"/>
      <c r="C23" s="137"/>
      <c r="D23" s="137"/>
      <c r="E23" s="137"/>
      <c r="F23" s="137"/>
      <c r="G23" s="137"/>
      <c r="H23" s="137"/>
      <c r="I23" s="137"/>
      <c r="J23" s="137"/>
      <c r="K23" s="137"/>
      <c r="L23" s="134">
        <f t="shared" si="3"/>
        <v>0</v>
      </c>
      <c r="M23" s="147" t="str">
        <f t="shared" si="4"/>
        <v/>
      </c>
    </row>
    <row r="24" spans="1:13" ht="13.5" thickBot="1">
      <c r="A24" s="138" t="s">
        <v>115</v>
      </c>
      <c r="B24" s="122">
        <f t="shared" ref="B24:L24" si="5">SUM(B18:B23)</f>
        <v>200300001</v>
      </c>
      <c r="C24" s="122">
        <f t="shared" si="5"/>
        <v>200300001</v>
      </c>
      <c r="D24" s="122">
        <f t="shared" si="5"/>
        <v>0</v>
      </c>
      <c r="E24" s="122">
        <f t="shared" si="5"/>
        <v>200300001</v>
      </c>
      <c r="F24" s="122">
        <f t="shared" si="5"/>
        <v>0</v>
      </c>
      <c r="G24" s="122">
        <f t="shared" si="5"/>
        <v>0</v>
      </c>
      <c r="H24" s="122">
        <f t="shared" si="5"/>
        <v>0</v>
      </c>
      <c r="I24" s="122">
        <f t="shared" si="5"/>
        <v>0</v>
      </c>
      <c r="J24" s="122">
        <f t="shared" si="5"/>
        <v>0</v>
      </c>
      <c r="K24" s="122">
        <f t="shared" si="5"/>
        <v>8686800</v>
      </c>
      <c r="L24" s="122">
        <f t="shared" si="5"/>
        <v>8686800</v>
      </c>
      <c r="M24" s="278">
        <f t="shared" si="4"/>
        <v>4.3</v>
      </c>
    </row>
    <row r="25" spans="1:13">
      <c r="A25" s="598"/>
      <c r="B25" s="598"/>
      <c r="C25" s="598"/>
      <c r="D25" s="598"/>
      <c r="E25" s="598"/>
      <c r="F25" s="598"/>
      <c r="G25" s="598"/>
      <c r="H25" s="598"/>
      <c r="I25" s="598"/>
      <c r="J25" s="598"/>
      <c r="K25" s="598"/>
      <c r="L25" s="598"/>
      <c r="M25" s="598"/>
    </row>
    <row r="26" spans="1:13">
      <c r="A26" s="139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</row>
    <row r="27" spans="1:13" ht="15.75">
      <c r="A27" s="305" t="s">
        <v>839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</row>
    <row r="28" spans="1:13" ht="14.25" thickBo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88" t="s">
        <v>664</v>
      </c>
      <c r="M28" s="288"/>
    </row>
    <row r="29" spans="1:13" ht="13.5" thickBot="1">
      <c r="A29" s="298" t="s">
        <v>116</v>
      </c>
      <c r="B29" s="299"/>
      <c r="C29" s="299"/>
      <c r="D29" s="299"/>
      <c r="E29" s="299"/>
      <c r="F29" s="299"/>
      <c r="G29" s="299"/>
      <c r="H29" s="299"/>
      <c r="I29" s="299"/>
      <c r="J29" s="299"/>
      <c r="K29" s="140" t="s">
        <v>98</v>
      </c>
      <c r="L29" s="140" t="s">
        <v>99</v>
      </c>
      <c r="M29" s="140" t="s">
        <v>7</v>
      </c>
    </row>
    <row r="30" spans="1:13">
      <c r="A30" s="293" t="s">
        <v>215</v>
      </c>
      <c r="B30" s="294"/>
      <c r="C30" s="294"/>
      <c r="D30" s="294"/>
      <c r="E30" s="294"/>
      <c r="F30" s="294"/>
      <c r="G30" s="294"/>
      <c r="H30" s="294"/>
      <c r="I30" s="294"/>
      <c r="J30" s="294"/>
      <c r="K30" s="141"/>
      <c r="L30" s="142"/>
      <c r="M30" s="142"/>
    </row>
    <row r="31" spans="1:13" ht="13.5" thickBot="1">
      <c r="A31" s="295"/>
      <c r="B31" s="296"/>
      <c r="C31" s="296"/>
      <c r="D31" s="296"/>
      <c r="E31" s="296"/>
      <c r="F31" s="296"/>
      <c r="G31" s="296"/>
      <c r="H31" s="296"/>
      <c r="I31" s="296"/>
      <c r="J31" s="296"/>
      <c r="K31" s="143"/>
      <c r="L31" s="137"/>
      <c r="M31" s="137"/>
    </row>
    <row r="32" spans="1:13" ht="13.5" thickBot="1">
      <c r="A32" s="286" t="s">
        <v>117</v>
      </c>
      <c r="B32" s="287"/>
      <c r="C32" s="287"/>
      <c r="D32" s="287"/>
      <c r="E32" s="287"/>
      <c r="F32" s="287"/>
      <c r="G32" s="287"/>
      <c r="H32" s="287"/>
      <c r="I32" s="287"/>
      <c r="J32" s="287"/>
      <c r="K32" s="144">
        <f>SUM(K30:K31)</f>
        <v>0</v>
      </c>
      <c r="L32" s="144">
        <f>SUM(L30:L31)</f>
        <v>0</v>
      </c>
      <c r="M32" s="144">
        <f>SUM(M30:M31)</f>
        <v>0</v>
      </c>
    </row>
    <row r="48" spans="1:1">
      <c r="A48" s="27"/>
    </row>
  </sheetData>
  <mergeCells count="6">
    <mergeCell ref="B2:L2"/>
    <mergeCell ref="J4:M6"/>
    <mergeCell ref="B7:C7"/>
    <mergeCell ref="D7:E7"/>
    <mergeCell ref="F7:G7"/>
    <mergeCell ref="H7:I7"/>
  </mergeCells>
  <pageMargins left="0.7" right="0.7" top="0.75" bottom="0.75" header="0.3" footer="0.3"/>
  <pageSetup paperSize="9" scale="54" orientation="portrait" r:id="rId1"/>
  <headerFooter>
    <oddHeader>&amp;R10. sz melléklet a 4/2026. (V.28)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P48"/>
  <sheetViews>
    <sheetView topLeftCell="E1" workbookViewId="0">
      <selection activeCell="Q14" sqref="Q14"/>
    </sheetView>
  </sheetViews>
  <sheetFormatPr defaultRowHeight="12.75"/>
  <cols>
    <col min="1" max="1" width="30" style="26" customWidth="1"/>
    <col min="2" max="10" width="12.6640625" style="26" bestFit="1" customWidth="1"/>
    <col min="11" max="11" width="12.6640625" style="26" customWidth="1"/>
    <col min="12" max="12" width="12.6640625" style="26" bestFit="1" customWidth="1"/>
    <col min="13" max="13" width="10" style="26" customWidth="1"/>
    <col min="14" max="15" width="11.1640625" style="26" bestFit="1" customWidth="1"/>
    <col min="16" max="16" width="10.1640625" style="26" bestFit="1" customWidth="1"/>
    <col min="17" max="16384" width="9.33203125" style="26"/>
  </cols>
  <sheetData>
    <row r="2" spans="1:16" ht="31.5" customHeight="1">
      <c r="A2" s="289" t="s">
        <v>95</v>
      </c>
      <c r="B2" s="1739" t="s">
        <v>844</v>
      </c>
      <c r="C2" s="1739"/>
      <c r="D2" s="1739"/>
      <c r="E2" s="1739"/>
      <c r="F2" s="1739"/>
      <c r="G2" s="1739"/>
      <c r="H2" s="1739"/>
      <c r="I2" s="1739"/>
      <c r="J2" s="1739"/>
      <c r="K2" s="1739"/>
      <c r="L2" s="1739"/>
      <c r="M2" s="290"/>
    </row>
    <row r="3" spans="1:16" ht="15.75" thickBo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288" t="s">
        <v>664</v>
      </c>
      <c r="M3" s="288"/>
    </row>
    <row r="4" spans="1:16" ht="13.5" thickBot="1">
      <c r="A4" s="301" t="s">
        <v>96</v>
      </c>
      <c r="B4" s="292" t="s">
        <v>97</v>
      </c>
      <c r="C4" s="292"/>
      <c r="D4" s="292"/>
      <c r="E4" s="292"/>
      <c r="F4" s="292"/>
      <c r="G4" s="292"/>
      <c r="H4" s="292"/>
      <c r="I4" s="292"/>
      <c r="J4" s="1740" t="s">
        <v>7</v>
      </c>
      <c r="K4" s="1741"/>
      <c r="L4" s="1741"/>
      <c r="M4" s="1742"/>
    </row>
    <row r="5" spans="1:16" ht="15" customHeight="1" thickBot="1">
      <c r="A5" s="302"/>
      <c r="B5" s="304" t="s">
        <v>98</v>
      </c>
      <c r="C5" s="291" t="s">
        <v>99</v>
      </c>
      <c r="D5" s="300" t="s">
        <v>100</v>
      </c>
      <c r="E5" s="300"/>
      <c r="F5" s="300"/>
      <c r="G5" s="300"/>
      <c r="H5" s="300"/>
      <c r="I5" s="300"/>
      <c r="J5" s="1743"/>
      <c r="K5" s="1744"/>
      <c r="L5" s="1744"/>
      <c r="M5" s="1745"/>
    </row>
    <row r="6" spans="1:16" ht="13.5" thickBot="1">
      <c r="A6" s="302"/>
      <c r="B6" s="304"/>
      <c r="C6" s="291"/>
      <c r="D6" s="106" t="s">
        <v>98</v>
      </c>
      <c r="E6" s="106" t="s">
        <v>99</v>
      </c>
      <c r="F6" s="106" t="s">
        <v>98</v>
      </c>
      <c r="G6" s="106" t="s">
        <v>99</v>
      </c>
      <c r="H6" s="106" t="s">
        <v>98</v>
      </c>
      <c r="I6" s="106" t="s">
        <v>99</v>
      </c>
      <c r="J6" s="1746"/>
      <c r="K6" s="1747"/>
      <c r="L6" s="1747"/>
      <c r="M6" s="1748"/>
    </row>
    <row r="7" spans="1:16" ht="42.75" thickBot="1">
      <c r="A7" s="303"/>
      <c r="B7" s="1749" t="s">
        <v>101</v>
      </c>
      <c r="C7" s="1750"/>
      <c r="D7" s="1749" t="s">
        <v>847</v>
      </c>
      <c r="E7" s="1750"/>
      <c r="F7" s="1749" t="s">
        <v>848</v>
      </c>
      <c r="G7" s="1750"/>
      <c r="H7" s="1751" t="s">
        <v>849</v>
      </c>
      <c r="I7" s="1752"/>
      <c r="J7" s="105" t="s">
        <v>906</v>
      </c>
      <c r="K7" s="106" t="s">
        <v>907</v>
      </c>
      <c r="L7" s="105" t="s">
        <v>102</v>
      </c>
      <c r="M7" s="106" t="s">
        <v>850</v>
      </c>
    </row>
    <row r="8" spans="1:16" ht="13.5" thickBot="1">
      <c r="A8" s="107">
        <v>1</v>
      </c>
      <c r="B8" s="105">
        <v>2</v>
      </c>
      <c r="C8" s="105">
        <v>3</v>
      </c>
      <c r="D8" s="108">
        <v>4</v>
      </c>
      <c r="E8" s="106">
        <v>5</v>
      </c>
      <c r="F8" s="106">
        <v>6</v>
      </c>
      <c r="G8" s="106">
        <v>7</v>
      </c>
      <c r="H8" s="105">
        <v>8</v>
      </c>
      <c r="I8" s="108">
        <v>9</v>
      </c>
      <c r="J8" s="108">
        <v>10</v>
      </c>
      <c r="K8" s="108">
        <v>11</v>
      </c>
      <c r="L8" s="108" t="s">
        <v>103</v>
      </c>
      <c r="M8" s="109" t="s">
        <v>104</v>
      </c>
    </row>
    <row r="9" spans="1:16">
      <c r="A9" s="110" t="s">
        <v>105</v>
      </c>
      <c r="B9" s="111"/>
      <c r="C9" s="118"/>
      <c r="D9" s="130"/>
      <c r="E9" s="130"/>
      <c r="F9" s="130"/>
      <c r="G9" s="130"/>
      <c r="H9" s="130"/>
      <c r="I9" s="130"/>
      <c r="J9" s="130"/>
      <c r="K9" s="130"/>
      <c r="L9" s="112">
        <f t="shared" ref="L9:L14" si="0">+J9+K9</f>
        <v>0</v>
      </c>
      <c r="M9" s="145" t="str">
        <f t="shared" ref="M9:M15" si="1">IF((C9&lt;&gt;0),ROUND((L9/C9)*100,1),"")</f>
        <v/>
      </c>
    </row>
    <row r="10" spans="1:16">
      <c r="A10" s="113" t="s">
        <v>106</v>
      </c>
      <c r="B10" s="114"/>
      <c r="C10" s="114"/>
      <c r="D10" s="115"/>
      <c r="E10" s="115"/>
      <c r="F10" s="115"/>
      <c r="G10" s="115"/>
      <c r="H10" s="115"/>
      <c r="I10" s="115"/>
      <c r="J10" s="869"/>
      <c r="K10" s="869"/>
      <c r="L10" s="116">
        <f t="shared" si="0"/>
        <v>0</v>
      </c>
      <c r="M10" s="146" t="str">
        <f t="shared" si="1"/>
        <v/>
      </c>
    </row>
    <row r="11" spans="1:16">
      <c r="A11" s="117" t="s">
        <v>645</v>
      </c>
      <c r="B11" s="133">
        <v>356300000</v>
      </c>
      <c r="C11" s="133">
        <v>356300000</v>
      </c>
      <c r="D11" s="133">
        <v>356300000</v>
      </c>
      <c r="E11" s="133">
        <v>356300000</v>
      </c>
      <c r="H11" s="133"/>
      <c r="I11" s="133"/>
      <c r="J11" s="133">
        <v>356300000</v>
      </c>
      <c r="K11" s="133">
        <v>0</v>
      </c>
      <c r="L11" s="116">
        <f>+J11+K11</f>
        <v>356300000</v>
      </c>
      <c r="M11" s="146">
        <f t="shared" si="1"/>
        <v>100</v>
      </c>
    </row>
    <row r="12" spans="1:16">
      <c r="A12" s="117" t="s">
        <v>107</v>
      </c>
      <c r="B12" s="118"/>
      <c r="C12" s="133"/>
      <c r="D12" s="133"/>
      <c r="E12" s="133"/>
      <c r="F12" s="133"/>
      <c r="G12" s="133"/>
      <c r="H12" s="133"/>
      <c r="I12" s="133"/>
      <c r="J12" s="870"/>
      <c r="K12" s="870"/>
      <c r="L12" s="116">
        <f t="shared" si="0"/>
        <v>0</v>
      </c>
      <c r="M12" s="146" t="str">
        <f t="shared" si="1"/>
        <v/>
      </c>
    </row>
    <row r="13" spans="1:16">
      <c r="A13" s="117" t="s">
        <v>108</v>
      </c>
      <c r="B13" s="118"/>
      <c r="C13" s="133"/>
      <c r="D13" s="133"/>
      <c r="E13" s="133"/>
      <c r="F13" s="133"/>
      <c r="G13" s="133"/>
      <c r="H13" s="133"/>
      <c r="I13" s="133"/>
      <c r="J13" s="870"/>
      <c r="K13" s="870"/>
      <c r="L13" s="116">
        <f t="shared" si="0"/>
        <v>0</v>
      </c>
      <c r="M13" s="146" t="str">
        <f t="shared" si="1"/>
        <v/>
      </c>
    </row>
    <row r="14" spans="1:16" ht="15" customHeight="1" thickBot="1">
      <c r="A14" s="119" t="s">
        <v>842</v>
      </c>
      <c r="B14" s="120"/>
      <c r="C14" s="137"/>
      <c r="D14" s="137"/>
      <c r="E14" s="137"/>
      <c r="F14" s="137"/>
      <c r="G14" s="137"/>
      <c r="H14" s="137">
        <v>341446000</v>
      </c>
      <c r="I14" s="137"/>
      <c r="J14" s="137"/>
      <c r="K14" s="137"/>
      <c r="L14" s="116">
        <f t="shared" si="0"/>
        <v>0</v>
      </c>
      <c r="M14" s="147" t="str">
        <f t="shared" si="1"/>
        <v/>
      </c>
    </row>
    <row r="15" spans="1:16" ht="13.5" thickBot="1">
      <c r="A15" s="121" t="s">
        <v>109</v>
      </c>
      <c r="B15" s="122">
        <f t="shared" ref="B15:L15" si="2">B9+SUM(B11:B14)</f>
        <v>356300000</v>
      </c>
      <c r="C15" s="122">
        <f t="shared" si="2"/>
        <v>356300000</v>
      </c>
      <c r="D15" s="122">
        <f>D9+SUM(D11:D14)</f>
        <v>356300000</v>
      </c>
      <c r="E15" s="122">
        <f>E9+SUM(E11:E14)</f>
        <v>356300000</v>
      </c>
      <c r="F15" s="122">
        <f t="shared" si="2"/>
        <v>0</v>
      </c>
      <c r="G15" s="122">
        <f t="shared" si="2"/>
        <v>0</v>
      </c>
      <c r="H15" s="122">
        <f t="shared" si="2"/>
        <v>341446000</v>
      </c>
      <c r="I15" s="122">
        <f t="shared" si="2"/>
        <v>0</v>
      </c>
      <c r="J15" s="122">
        <f>J9+SUM(J11:J14)</f>
        <v>356300000</v>
      </c>
      <c r="K15" s="122">
        <f t="shared" si="2"/>
        <v>0</v>
      </c>
      <c r="L15" s="122">
        <f t="shared" si="2"/>
        <v>356300000</v>
      </c>
      <c r="M15" s="278">
        <f t="shared" si="1"/>
        <v>100</v>
      </c>
      <c r="N15" s="871"/>
      <c r="O15" s="871"/>
      <c r="P15" s="871"/>
    </row>
    <row r="16" spans="1:16">
      <c r="A16" s="123"/>
      <c r="B16" s="124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</row>
    <row r="17" spans="1:13" ht="13.5" thickBot="1">
      <c r="A17" s="126" t="s">
        <v>110</v>
      </c>
      <c r="B17" s="127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</row>
    <row r="18" spans="1:13">
      <c r="A18" s="129" t="s">
        <v>111</v>
      </c>
      <c r="B18" s="111"/>
      <c r="C18" s="130"/>
      <c r="D18" s="130"/>
      <c r="E18" s="141"/>
      <c r="F18" s="130"/>
      <c r="G18" s="130"/>
      <c r="H18" s="130"/>
      <c r="I18" s="130"/>
      <c r="J18" s="130"/>
      <c r="K18" s="130"/>
      <c r="L18" s="131">
        <f t="shared" ref="L18:L23" si="3">+J18+K18</f>
        <v>0</v>
      </c>
      <c r="M18" s="145" t="str">
        <f t="shared" ref="M18:M24" si="4">IF((C18&lt;&gt;0),ROUND((L18/C18)*100,1),"")</f>
        <v/>
      </c>
    </row>
    <row r="19" spans="1:13">
      <c r="A19" s="132" t="s">
        <v>112</v>
      </c>
      <c r="B19" s="118">
        <v>336986542</v>
      </c>
      <c r="C19" s="118">
        <v>336986542</v>
      </c>
      <c r="D19" s="118"/>
      <c r="E19" s="118">
        <v>12954000</v>
      </c>
      <c r="F19" s="118">
        <v>324033000</v>
      </c>
      <c r="G19" s="118">
        <v>324033000</v>
      </c>
      <c r="H19" s="118"/>
      <c r="I19" s="118"/>
      <c r="J19" s="133">
        <v>306037690</v>
      </c>
      <c r="K19" s="133">
        <v>22621575</v>
      </c>
      <c r="L19" s="134">
        <f t="shared" si="3"/>
        <v>328659265</v>
      </c>
      <c r="M19" s="146">
        <f t="shared" si="4"/>
        <v>97.5</v>
      </c>
    </row>
    <row r="20" spans="1:13">
      <c r="A20" s="132" t="s">
        <v>113</v>
      </c>
      <c r="B20" s="118">
        <v>19313458</v>
      </c>
      <c r="C20" s="118">
        <v>19313458</v>
      </c>
      <c r="D20" s="118"/>
      <c r="E20" s="118">
        <v>1900000</v>
      </c>
      <c r="F20" s="118">
        <v>17413000</v>
      </c>
      <c r="G20" s="118">
        <v>17413000</v>
      </c>
      <c r="H20" s="118"/>
      <c r="I20" s="118"/>
      <c r="J20" s="133">
        <v>1950800</v>
      </c>
      <c r="K20" s="133">
        <v>8559813</v>
      </c>
      <c r="L20" s="134">
        <f t="shared" si="3"/>
        <v>10510613</v>
      </c>
      <c r="M20" s="146">
        <f t="shared" si="4"/>
        <v>54.4</v>
      </c>
    </row>
    <row r="21" spans="1:13">
      <c r="A21" s="132" t="s">
        <v>114</v>
      </c>
      <c r="B21" s="118"/>
      <c r="C21" s="133"/>
      <c r="D21" s="133"/>
      <c r="E21" s="133"/>
      <c r="F21" s="133"/>
      <c r="G21" s="133"/>
      <c r="H21" s="133"/>
      <c r="I21" s="133"/>
      <c r="J21" s="133"/>
      <c r="K21" s="133"/>
      <c r="L21" s="134">
        <f t="shared" si="3"/>
        <v>0</v>
      </c>
      <c r="M21" s="146" t="str">
        <f t="shared" si="4"/>
        <v/>
      </c>
    </row>
    <row r="22" spans="1:13">
      <c r="A22" s="135"/>
      <c r="B22" s="118"/>
      <c r="C22" s="133"/>
      <c r="D22" s="133"/>
      <c r="E22" s="133"/>
      <c r="F22" s="133"/>
      <c r="G22" s="133"/>
      <c r="H22" s="133"/>
      <c r="I22" s="133"/>
      <c r="J22" s="133"/>
      <c r="K22" s="133"/>
      <c r="L22" s="134">
        <f t="shared" si="3"/>
        <v>0</v>
      </c>
      <c r="M22" s="146" t="str">
        <f t="shared" si="4"/>
        <v/>
      </c>
    </row>
    <row r="23" spans="1:13" ht="13.5" thickBot="1">
      <c r="A23" s="136"/>
      <c r="B23" s="120"/>
      <c r="C23" s="137"/>
      <c r="D23" s="137"/>
      <c r="E23" s="137"/>
      <c r="F23" s="137"/>
      <c r="G23" s="137"/>
      <c r="H23" s="137"/>
      <c r="I23" s="137"/>
      <c r="J23" s="137"/>
      <c r="K23" s="137"/>
      <c r="L23" s="134">
        <f t="shared" si="3"/>
        <v>0</v>
      </c>
      <c r="M23" s="147" t="str">
        <f t="shared" si="4"/>
        <v/>
      </c>
    </row>
    <row r="24" spans="1:13" ht="13.5" thickBot="1">
      <c r="A24" s="138" t="s">
        <v>115</v>
      </c>
      <c r="B24" s="122">
        <f t="shared" ref="B24:L24" si="5">SUM(B18:B23)</f>
        <v>356300000</v>
      </c>
      <c r="C24" s="122">
        <f t="shared" si="5"/>
        <v>356300000</v>
      </c>
      <c r="D24" s="122">
        <f t="shared" si="5"/>
        <v>0</v>
      </c>
      <c r="E24" s="122">
        <f t="shared" si="5"/>
        <v>14854000</v>
      </c>
      <c r="F24" s="122">
        <f t="shared" si="5"/>
        <v>341446000</v>
      </c>
      <c r="G24" s="122">
        <f t="shared" si="5"/>
        <v>341446000</v>
      </c>
      <c r="H24" s="122">
        <f t="shared" si="5"/>
        <v>0</v>
      </c>
      <c r="I24" s="122">
        <f t="shared" si="5"/>
        <v>0</v>
      </c>
      <c r="J24" s="122">
        <f t="shared" si="5"/>
        <v>307988490</v>
      </c>
      <c r="K24" s="122">
        <f t="shared" si="5"/>
        <v>31181388</v>
      </c>
      <c r="L24" s="122">
        <f t="shared" si="5"/>
        <v>339169878</v>
      </c>
      <c r="M24" s="278">
        <f t="shared" si="4"/>
        <v>95.2</v>
      </c>
    </row>
    <row r="25" spans="1:13">
      <c r="A25" s="598"/>
      <c r="B25" s="598"/>
      <c r="C25" s="598"/>
      <c r="D25" s="598"/>
      <c r="E25" s="598"/>
      <c r="F25" s="598"/>
      <c r="G25" s="598"/>
      <c r="H25" s="598"/>
      <c r="I25" s="598"/>
      <c r="J25" s="598"/>
      <c r="K25" s="598"/>
      <c r="L25" s="598"/>
      <c r="M25" s="598"/>
    </row>
    <row r="26" spans="1:13">
      <c r="A26" s="139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</row>
    <row r="27" spans="1:13" ht="15.75">
      <c r="A27" s="305" t="s">
        <v>851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</row>
    <row r="28" spans="1:13" ht="14.25" thickBo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88" t="s">
        <v>664</v>
      </c>
      <c r="M28" s="288"/>
    </row>
    <row r="29" spans="1:13" ht="13.5" thickBot="1">
      <c r="A29" s="298" t="s">
        <v>116</v>
      </c>
      <c r="B29" s="299"/>
      <c r="C29" s="299"/>
      <c r="D29" s="299"/>
      <c r="E29" s="299"/>
      <c r="F29" s="299"/>
      <c r="G29" s="299"/>
      <c r="H29" s="299"/>
      <c r="I29" s="299"/>
      <c r="J29" s="299"/>
      <c r="K29" s="140" t="s">
        <v>98</v>
      </c>
      <c r="L29" s="140" t="s">
        <v>99</v>
      </c>
      <c r="M29" s="140" t="s">
        <v>7</v>
      </c>
    </row>
    <row r="30" spans="1:13">
      <c r="A30" s="293" t="s">
        <v>215</v>
      </c>
      <c r="B30" s="294"/>
      <c r="C30" s="294"/>
      <c r="D30" s="294"/>
      <c r="E30" s="294"/>
      <c r="F30" s="294"/>
      <c r="G30" s="294"/>
      <c r="H30" s="294"/>
      <c r="I30" s="294"/>
      <c r="J30" s="294"/>
      <c r="K30" s="141"/>
      <c r="L30" s="142"/>
      <c r="M30" s="142"/>
    </row>
    <row r="31" spans="1:13" ht="13.5" thickBot="1">
      <c r="A31" s="295"/>
      <c r="B31" s="296"/>
      <c r="C31" s="296"/>
      <c r="D31" s="296"/>
      <c r="E31" s="296"/>
      <c r="F31" s="296"/>
      <c r="G31" s="296"/>
      <c r="H31" s="296"/>
      <c r="I31" s="296"/>
      <c r="J31" s="296"/>
      <c r="K31" s="143"/>
      <c r="L31" s="137"/>
      <c r="M31" s="137"/>
    </row>
    <row r="32" spans="1:13" ht="13.5" thickBot="1">
      <c r="A32" s="286" t="s">
        <v>117</v>
      </c>
      <c r="B32" s="287"/>
      <c r="C32" s="287"/>
      <c r="D32" s="287"/>
      <c r="E32" s="287"/>
      <c r="F32" s="287"/>
      <c r="G32" s="287"/>
      <c r="H32" s="287"/>
      <c r="I32" s="287"/>
      <c r="J32" s="287"/>
      <c r="K32" s="144">
        <f>SUM(K30:K31)</f>
        <v>0</v>
      </c>
      <c r="L32" s="144">
        <f>SUM(L30:L31)</f>
        <v>0</v>
      </c>
      <c r="M32" s="144">
        <f>SUM(M30:M31)</f>
        <v>0</v>
      </c>
    </row>
    <row r="48" spans="1:1">
      <c r="A48" s="27"/>
    </row>
  </sheetData>
  <mergeCells count="6">
    <mergeCell ref="B2:L2"/>
    <mergeCell ref="J4:M6"/>
    <mergeCell ref="B7:C7"/>
    <mergeCell ref="D7:E7"/>
    <mergeCell ref="F7:G7"/>
    <mergeCell ref="H7:I7"/>
  </mergeCells>
  <pageMargins left="0.7" right="0.7" top="0.75" bottom="0.75" header="0.3" footer="0.3"/>
  <pageSetup paperSize="9" scale="54" orientation="portrait" r:id="rId1"/>
  <headerFooter>
    <oddHeader xml:space="preserve">&amp;R11. sz melléklet a 4/2026. (V.28) önkormányzati rendelethez  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126"/>
  <sheetViews>
    <sheetView workbookViewId="0">
      <selection activeCell="F8" sqref="F8"/>
    </sheetView>
  </sheetViews>
  <sheetFormatPr defaultRowHeight="11.25"/>
  <cols>
    <col min="1" max="1" width="9.6640625" style="1110" customWidth="1"/>
    <col min="2" max="2" width="59.33203125" style="1110" customWidth="1"/>
    <col min="3" max="5" width="15.83203125" style="1111" customWidth="1"/>
    <col min="6" max="6" width="9.83203125" style="1093" bestFit="1" customWidth="1"/>
    <col min="7" max="7" width="11" style="1093" bestFit="1" customWidth="1"/>
    <col min="8" max="8" width="17.33203125" style="1093" customWidth="1"/>
    <col min="9" max="9" width="23.83203125" style="1093" customWidth="1"/>
    <col min="10" max="16384" width="9.33203125" style="1093"/>
  </cols>
  <sheetData>
    <row r="1" spans="1:5" s="1081" customFormat="1" ht="16.5" customHeight="1" thickBot="1">
      <c r="A1" s="1079"/>
      <c r="B1" s="1079"/>
      <c r="C1" s="1080"/>
      <c r="D1" s="1080"/>
      <c r="E1" s="1080" t="s">
        <v>961</v>
      </c>
    </row>
    <row r="2" spans="1:5" s="1084" customFormat="1" ht="22.5" customHeight="1">
      <c r="A2" s="1082"/>
      <c r="B2" s="1753" t="s">
        <v>118</v>
      </c>
      <c r="C2" s="1754"/>
      <c r="D2" s="1755"/>
      <c r="E2" s="1083" t="s">
        <v>119</v>
      </c>
    </row>
    <row r="3" spans="1:5" s="1084" customFormat="1" thickBot="1">
      <c r="A3" s="1085"/>
      <c r="B3" s="1756" t="s">
        <v>536</v>
      </c>
      <c r="C3" s="1757"/>
      <c r="D3" s="1758"/>
      <c r="E3" s="1086" t="s">
        <v>121</v>
      </c>
    </row>
    <row r="4" spans="1:5" s="1084" customFormat="1" ht="15.95" customHeight="1" thickBot="1">
      <c r="A4" s="1087"/>
      <c r="B4" s="1087"/>
      <c r="C4" s="1088"/>
      <c r="D4" s="1088"/>
      <c r="E4" s="1088" t="s">
        <v>664</v>
      </c>
    </row>
    <row r="5" spans="1:5" ht="21.75" thickBot="1">
      <c r="A5" s="1089"/>
      <c r="B5" s="1090" t="s">
        <v>122</v>
      </c>
      <c r="C5" s="1091" t="s">
        <v>5</v>
      </c>
      <c r="D5" s="1091" t="s">
        <v>6</v>
      </c>
      <c r="E5" s="1092" t="s">
        <v>7</v>
      </c>
    </row>
    <row r="6" spans="1:5" s="1094" customFormat="1" ht="12.95" customHeight="1" thickBot="1">
      <c r="A6" s="48">
        <v>2</v>
      </c>
      <c r="B6" s="48">
        <v>3</v>
      </c>
      <c r="C6" s="48">
        <v>4</v>
      </c>
      <c r="D6" s="166">
        <v>5</v>
      </c>
      <c r="E6" s="165">
        <v>6</v>
      </c>
    </row>
    <row r="7" spans="1:5" s="1094" customFormat="1" ht="12" customHeight="1" thickBot="1">
      <c r="A7" s="386" t="s">
        <v>8</v>
      </c>
      <c r="B7" s="466" t="s">
        <v>440</v>
      </c>
      <c r="C7" s="457">
        <f>SUM(C16+C8)</f>
        <v>1333279792</v>
      </c>
      <c r="D7" s="457">
        <f>SUM(D16+D8)</f>
        <v>1395620925</v>
      </c>
      <c r="E7" s="574">
        <f>SUM(E16+E8)</f>
        <v>1407423359</v>
      </c>
    </row>
    <row r="8" spans="1:5" s="1095" customFormat="1" ht="12" customHeight="1" thickBot="1">
      <c r="A8" s="455" t="s">
        <v>441</v>
      </c>
      <c r="B8" s="389" t="s">
        <v>350</v>
      </c>
      <c r="C8" s="1035">
        <f>SUM(C9:C15)</f>
        <v>1194596830</v>
      </c>
      <c r="D8" s="1037">
        <f>SUM(D9:D15)</f>
        <v>1224628185</v>
      </c>
      <c r="E8" s="74">
        <f>SUM(E9:E15)</f>
        <v>1224628185</v>
      </c>
    </row>
    <row r="9" spans="1:5" s="1096" customFormat="1" ht="12" customHeight="1">
      <c r="A9" s="362" t="s">
        <v>269</v>
      </c>
      <c r="B9" s="363" t="s">
        <v>270</v>
      </c>
      <c r="C9" s="603">
        <v>270985694</v>
      </c>
      <c r="D9" s="603">
        <v>296649368</v>
      </c>
      <c r="E9" s="437">
        <v>296649368</v>
      </c>
    </row>
    <row r="10" spans="1:5" s="1096" customFormat="1" ht="12" customHeight="1">
      <c r="A10" s="365" t="s">
        <v>271</v>
      </c>
      <c r="B10" s="366" t="s">
        <v>351</v>
      </c>
      <c r="C10" s="603">
        <v>560527602</v>
      </c>
      <c r="D10" s="603">
        <v>559407082</v>
      </c>
      <c r="E10" s="437">
        <v>559407082</v>
      </c>
    </row>
    <row r="11" spans="1:5" s="1096" customFormat="1">
      <c r="A11" s="365" t="s">
        <v>718</v>
      </c>
      <c r="B11" s="366" t="s">
        <v>720</v>
      </c>
      <c r="C11" s="603">
        <v>170385566</v>
      </c>
      <c r="D11" s="603">
        <v>171067983</v>
      </c>
      <c r="E11" s="437">
        <v>171067983</v>
      </c>
    </row>
    <row r="12" spans="1:5" s="1096" customFormat="1" ht="15" customHeight="1">
      <c r="A12" s="365" t="s">
        <v>717</v>
      </c>
      <c r="B12" s="366" t="s">
        <v>719</v>
      </c>
      <c r="C12" s="603">
        <v>158385958</v>
      </c>
      <c r="D12" s="603">
        <v>157380006</v>
      </c>
      <c r="E12" s="437">
        <v>157380006</v>
      </c>
    </row>
    <row r="13" spans="1:5" s="1096" customFormat="1" ht="12" customHeight="1">
      <c r="A13" s="365" t="s">
        <v>274</v>
      </c>
      <c r="B13" s="366" t="s">
        <v>275</v>
      </c>
      <c r="C13" s="603">
        <v>23707117</v>
      </c>
      <c r="D13" s="603">
        <v>23707117</v>
      </c>
      <c r="E13" s="437">
        <v>23707117</v>
      </c>
    </row>
    <row r="14" spans="1:5" s="1095" customFormat="1" ht="12" customHeight="1">
      <c r="A14" s="365" t="s">
        <v>276</v>
      </c>
      <c r="B14" s="366" t="s">
        <v>656</v>
      </c>
      <c r="C14" s="603">
        <v>10604893</v>
      </c>
      <c r="D14" s="603">
        <v>12154417</v>
      </c>
      <c r="E14" s="437">
        <v>12154417</v>
      </c>
    </row>
    <row r="15" spans="1:5" s="1095" customFormat="1" ht="12" customHeight="1" thickBot="1">
      <c r="A15" s="375" t="s">
        <v>277</v>
      </c>
      <c r="B15" s="376" t="s">
        <v>625</v>
      </c>
      <c r="C15" s="603">
        <v>0</v>
      </c>
      <c r="D15" s="603">
        <v>4262212</v>
      </c>
      <c r="E15" s="437">
        <v>4262212</v>
      </c>
    </row>
    <row r="16" spans="1:5" s="1095" customFormat="1" ht="12" customHeight="1" thickBot="1">
      <c r="A16" s="456" t="s">
        <v>442</v>
      </c>
      <c r="B16" s="382" t="s">
        <v>358</v>
      </c>
      <c r="C16" s="1035">
        <f>SUM(C17:C21)</f>
        <v>138682962</v>
      </c>
      <c r="D16" s="1097">
        <f>SUM(D17:D21)</f>
        <v>170992740</v>
      </c>
      <c r="E16" s="601">
        <f>SUM(E17:E21)</f>
        <v>182795174</v>
      </c>
    </row>
    <row r="17" spans="1:12" s="1095" customFormat="1" ht="12" customHeight="1">
      <c r="A17" s="378" t="s">
        <v>278</v>
      </c>
      <c r="B17" s="379" t="s">
        <v>279</v>
      </c>
      <c r="C17" s="380"/>
      <c r="D17" s="380"/>
      <c r="E17" s="432"/>
    </row>
    <row r="18" spans="1:12" s="1095" customFormat="1" ht="12" customHeight="1">
      <c r="A18" s="365" t="s">
        <v>280</v>
      </c>
      <c r="B18" s="366" t="s">
        <v>354</v>
      </c>
      <c r="C18" s="367"/>
      <c r="D18" s="367"/>
      <c r="E18" s="429"/>
    </row>
    <row r="19" spans="1:12" s="1095" customFormat="1" ht="12" customHeight="1">
      <c r="A19" s="365" t="s">
        <v>281</v>
      </c>
      <c r="B19" s="488" t="s">
        <v>355</v>
      </c>
      <c r="C19" s="367"/>
      <c r="D19" s="367"/>
      <c r="E19" s="429"/>
    </row>
    <row r="20" spans="1:12" s="1095" customFormat="1" ht="12" customHeight="1" thickBot="1">
      <c r="A20" s="365" t="s">
        <v>282</v>
      </c>
      <c r="B20" s="488" t="s">
        <v>356</v>
      </c>
      <c r="C20" s="367"/>
      <c r="D20" s="367"/>
      <c r="E20" s="429"/>
    </row>
    <row r="21" spans="1:12" s="1096" customFormat="1" ht="12" customHeight="1" thickBot="1">
      <c r="A21" s="365" t="s">
        <v>283</v>
      </c>
      <c r="B21" s="366" t="s">
        <v>357</v>
      </c>
      <c r="C21" s="403">
        <v>138682962</v>
      </c>
      <c r="D21" s="403">
        <v>170992740</v>
      </c>
      <c r="E21" s="580">
        <v>182795174</v>
      </c>
      <c r="L21" s="497"/>
    </row>
    <row r="22" spans="1:12" s="1096" customFormat="1" ht="12" hidden="1" customHeight="1" thickBot="1">
      <c r="A22" s="414" t="s">
        <v>283</v>
      </c>
      <c r="B22" s="415" t="s">
        <v>415</v>
      </c>
      <c r="C22" s="416"/>
      <c r="D22" s="416"/>
      <c r="E22" s="433">
        <v>19249</v>
      </c>
    </row>
    <row r="23" spans="1:12" s="1096" customFormat="1" ht="12" customHeight="1" thickBot="1">
      <c r="A23" s="381" t="s">
        <v>10</v>
      </c>
      <c r="B23" s="392" t="s">
        <v>359</v>
      </c>
      <c r="C23" s="497">
        <f>SUM(C24:C28)</f>
        <v>449007322</v>
      </c>
      <c r="D23" s="497">
        <f>SUM(D24:D28)</f>
        <v>500981427</v>
      </c>
      <c r="E23" s="601">
        <f>SUM(E24:E28)</f>
        <v>350981427</v>
      </c>
    </row>
    <row r="24" spans="1:12" s="1095" customFormat="1" ht="12" customHeight="1">
      <c r="A24" s="378" t="s">
        <v>284</v>
      </c>
      <c r="B24" s="379" t="s">
        <v>285</v>
      </c>
      <c r="C24" s="403">
        <v>449007322</v>
      </c>
      <c r="D24" s="403">
        <v>500981427</v>
      </c>
      <c r="E24" s="639">
        <v>299007322</v>
      </c>
    </row>
    <row r="25" spans="1:12" s="1096" customFormat="1" ht="12" customHeight="1">
      <c r="A25" s="365" t="s">
        <v>286</v>
      </c>
      <c r="B25" s="366" t="s">
        <v>360</v>
      </c>
      <c r="C25" s="368"/>
      <c r="D25" s="368"/>
      <c r="E25" s="435"/>
    </row>
    <row r="26" spans="1:12" s="1096" customFormat="1" ht="12" customHeight="1">
      <c r="A26" s="365" t="s">
        <v>287</v>
      </c>
      <c r="B26" s="488" t="s">
        <v>361</v>
      </c>
      <c r="C26" s="367"/>
      <c r="D26" s="367"/>
      <c r="E26" s="429"/>
    </row>
    <row r="27" spans="1:12" s="1096" customFormat="1" ht="12" customHeight="1">
      <c r="A27" s="375" t="s">
        <v>288</v>
      </c>
      <c r="B27" s="489" t="s">
        <v>362</v>
      </c>
      <c r="C27" s="390"/>
      <c r="D27" s="390"/>
      <c r="E27" s="436"/>
    </row>
    <row r="28" spans="1:12" s="1096" customFormat="1" ht="12" customHeight="1" thickBot="1">
      <c r="A28" s="413" t="s">
        <v>289</v>
      </c>
      <c r="B28" s="412" t="s">
        <v>363</v>
      </c>
      <c r="C28" s="151"/>
      <c r="D28" s="151"/>
      <c r="E28" s="76">
        <v>51974105</v>
      </c>
    </row>
    <row r="29" spans="1:12" s="1096" customFormat="1" ht="12" hidden="1" customHeight="1" thickBot="1">
      <c r="A29" s="414" t="s">
        <v>289</v>
      </c>
      <c r="B29" s="415" t="s">
        <v>415</v>
      </c>
      <c r="C29" s="416"/>
      <c r="D29" s="416"/>
      <c r="E29" s="433">
        <v>128054</v>
      </c>
    </row>
    <row r="30" spans="1:12" s="1096" customFormat="1" ht="12" customHeight="1" thickBot="1">
      <c r="A30" s="381" t="s">
        <v>11</v>
      </c>
      <c r="B30" s="392" t="s">
        <v>370</v>
      </c>
      <c r="C30" s="844">
        <f>SUM(C32+C34+C39)</f>
        <v>227600000</v>
      </c>
      <c r="D30" s="844">
        <f>SUM(D32+D34+D39)</f>
        <v>235354589</v>
      </c>
      <c r="E30" s="845">
        <f>SUM(E32+E34+E39)</f>
        <v>261103256</v>
      </c>
    </row>
    <row r="31" spans="1:12" s="1096" customFormat="1" ht="12" customHeight="1">
      <c r="A31" s="378" t="s">
        <v>290</v>
      </c>
      <c r="B31" s="379" t="s">
        <v>291</v>
      </c>
      <c r="C31" s="380">
        <f>C32+C34</f>
        <v>220300000</v>
      </c>
      <c r="D31" s="380">
        <f>D32+D34</f>
        <v>226554589</v>
      </c>
      <c r="E31" s="1039">
        <f>E32+E34</f>
        <v>248994131</v>
      </c>
    </row>
    <row r="32" spans="1:12" s="1096" customFormat="1" ht="12" customHeight="1">
      <c r="A32" s="365" t="s">
        <v>292</v>
      </c>
      <c r="B32" s="366" t="s">
        <v>293</v>
      </c>
      <c r="C32" s="603">
        <v>18000000</v>
      </c>
      <c r="D32" s="603">
        <v>18000000</v>
      </c>
      <c r="E32" s="580">
        <v>18464208</v>
      </c>
    </row>
    <row r="33" spans="1:12" s="1096" customFormat="1" ht="12" customHeight="1">
      <c r="A33" s="393" t="s">
        <v>292</v>
      </c>
      <c r="B33" s="394" t="s">
        <v>364</v>
      </c>
      <c r="C33" s="371">
        <v>18000000</v>
      </c>
      <c r="D33" s="371">
        <v>18000000</v>
      </c>
      <c r="E33" s="1098">
        <v>18464208</v>
      </c>
    </row>
    <row r="34" spans="1:12" s="1096" customFormat="1" ht="12" customHeight="1">
      <c r="A34" s="365" t="s">
        <v>367</v>
      </c>
      <c r="B34" s="397" t="s">
        <v>368</v>
      </c>
      <c r="C34" s="603">
        <v>202300000</v>
      </c>
      <c r="D34" s="603">
        <v>208554589</v>
      </c>
      <c r="E34" s="579">
        <v>230529923</v>
      </c>
    </row>
    <row r="35" spans="1:12" s="1096" customFormat="1" ht="12" customHeight="1">
      <c r="A35" s="365" t="s">
        <v>294</v>
      </c>
      <c r="B35" s="398" t="s">
        <v>369</v>
      </c>
      <c r="C35" s="603">
        <v>202300000</v>
      </c>
      <c r="D35" s="603">
        <v>208554589</v>
      </c>
      <c r="E35" s="579">
        <v>230529923</v>
      </c>
      <c r="J35" s="1099">
        <f>SUM(J21+J34)</f>
        <v>0</v>
      </c>
      <c r="K35" s="1099">
        <f>SUM(K21+K34)</f>
        <v>0</v>
      </c>
      <c r="L35" s="1099">
        <f>SUM(L21+L34)</f>
        <v>0</v>
      </c>
    </row>
    <row r="36" spans="1:12" s="1096" customFormat="1" ht="12" customHeight="1">
      <c r="A36" s="393" t="s">
        <v>294</v>
      </c>
      <c r="B36" s="399" t="s">
        <v>365</v>
      </c>
      <c r="C36" s="371">
        <v>202300000</v>
      </c>
      <c r="D36" s="371">
        <v>208554589</v>
      </c>
      <c r="E36" s="1098">
        <v>230529923</v>
      </c>
    </row>
    <row r="37" spans="1:12" s="1096" customFormat="1" ht="12" customHeight="1">
      <c r="A37" s="365" t="s">
        <v>295</v>
      </c>
      <c r="B37" s="400" t="s">
        <v>296</v>
      </c>
      <c r="C37" s="603"/>
      <c r="D37" s="603"/>
      <c r="E37" s="604"/>
    </row>
    <row r="38" spans="1:12" s="1096" customFormat="1" ht="12" customHeight="1">
      <c r="A38" s="365" t="s">
        <v>297</v>
      </c>
      <c r="B38" s="400" t="s">
        <v>298</v>
      </c>
      <c r="C38" s="372"/>
      <c r="D38" s="372"/>
      <c r="E38" s="448"/>
    </row>
    <row r="39" spans="1:12" s="1096" customFormat="1" ht="12" customHeight="1" thickBot="1">
      <c r="A39" s="375" t="s">
        <v>299</v>
      </c>
      <c r="B39" s="376" t="s">
        <v>300</v>
      </c>
      <c r="C39" s="603">
        <v>7300000</v>
      </c>
      <c r="D39" s="603">
        <v>8800000</v>
      </c>
      <c r="E39" s="1100">
        <v>12109125</v>
      </c>
    </row>
    <row r="40" spans="1:12" s="1096" customFormat="1" ht="12" customHeight="1" thickBot="1">
      <c r="A40" s="381" t="s">
        <v>12</v>
      </c>
      <c r="B40" s="392" t="s">
        <v>371</v>
      </c>
      <c r="C40" s="497">
        <f>SUM(C41:C51)</f>
        <v>154323363</v>
      </c>
      <c r="D40" s="497">
        <f t="shared" ref="D40:E40" si="0">SUM(D41:D51)</f>
        <v>176622672</v>
      </c>
      <c r="E40" s="497">
        <f t="shared" si="0"/>
        <v>144622197</v>
      </c>
    </row>
    <row r="41" spans="1:12" s="1096" customFormat="1" ht="12" customHeight="1">
      <c r="A41" s="378" t="s">
        <v>301</v>
      </c>
      <c r="B41" s="379" t="s">
        <v>302</v>
      </c>
      <c r="C41" s="370">
        <v>20000000</v>
      </c>
      <c r="D41" s="370">
        <v>20000000</v>
      </c>
      <c r="E41" s="639">
        <v>22338797</v>
      </c>
    </row>
    <row r="42" spans="1:12" s="1096" customFormat="1" ht="12" customHeight="1">
      <c r="A42" s="365" t="s">
        <v>303</v>
      </c>
      <c r="B42" s="366" t="s">
        <v>304</v>
      </c>
      <c r="C42" s="370">
        <v>73341000</v>
      </c>
      <c r="D42" s="370">
        <v>74617500</v>
      </c>
      <c r="E42" s="580">
        <v>80176639</v>
      </c>
    </row>
    <row r="43" spans="1:12" s="1096" customFormat="1" ht="12" customHeight="1">
      <c r="A43" s="365" t="s">
        <v>305</v>
      </c>
      <c r="B43" s="366" t="s">
        <v>306</v>
      </c>
      <c r="C43" s="370">
        <v>7752650</v>
      </c>
      <c r="D43" s="370">
        <v>7752650</v>
      </c>
      <c r="E43" s="580">
        <v>5855815</v>
      </c>
    </row>
    <row r="44" spans="1:12" s="1096" customFormat="1" ht="12" customHeight="1">
      <c r="A44" s="365" t="s">
        <v>307</v>
      </c>
      <c r="B44" s="366" t="s">
        <v>308</v>
      </c>
      <c r="C44" s="370"/>
      <c r="D44" s="370"/>
      <c r="E44" s="580"/>
    </row>
    <row r="45" spans="1:12" s="1095" customFormat="1" ht="12" customHeight="1">
      <c r="A45" s="365" t="s">
        <v>309</v>
      </c>
      <c r="B45" s="366" t="s">
        <v>310</v>
      </c>
      <c r="C45" s="370"/>
      <c r="D45" s="370"/>
      <c r="E45" s="580"/>
    </row>
    <row r="46" spans="1:12" s="1096" customFormat="1" ht="12" customHeight="1">
      <c r="A46" s="365" t="s">
        <v>311</v>
      </c>
      <c r="B46" s="366" t="s">
        <v>312</v>
      </c>
      <c r="C46" s="370">
        <v>10929713</v>
      </c>
      <c r="D46" s="370">
        <v>10929713</v>
      </c>
      <c r="E46" s="580">
        <v>13186763</v>
      </c>
    </row>
    <row r="47" spans="1:12" s="1096" customFormat="1" ht="12" customHeight="1">
      <c r="A47" s="365" t="s">
        <v>313</v>
      </c>
      <c r="B47" s="366" t="s">
        <v>314</v>
      </c>
      <c r="C47" s="370">
        <v>40500000</v>
      </c>
      <c r="D47" s="370">
        <v>41572232</v>
      </c>
      <c r="E47" s="580">
        <v>0</v>
      </c>
    </row>
    <row r="48" spans="1:12" s="1096" customFormat="1" ht="12" customHeight="1">
      <c r="A48" s="365" t="s">
        <v>315</v>
      </c>
      <c r="B48" s="366" t="s">
        <v>316</v>
      </c>
      <c r="C48" s="370">
        <v>0</v>
      </c>
      <c r="D48" s="370">
        <v>800000</v>
      </c>
      <c r="E48" s="580">
        <v>1991167</v>
      </c>
    </row>
    <row r="49" spans="1:5" s="1096" customFormat="1" ht="12" customHeight="1">
      <c r="A49" s="365" t="s">
        <v>317</v>
      </c>
      <c r="B49" s="366" t="s">
        <v>318</v>
      </c>
      <c r="C49" s="370"/>
      <c r="D49" s="370"/>
      <c r="E49" s="580"/>
    </row>
    <row r="50" spans="1:5" s="1096" customFormat="1" ht="12" customHeight="1">
      <c r="A50" s="620" t="s">
        <v>319</v>
      </c>
      <c r="B50" s="621" t="s">
        <v>626</v>
      </c>
      <c r="C50" s="370">
        <v>0</v>
      </c>
      <c r="D50" s="370">
        <v>646758</v>
      </c>
      <c r="E50" s="580">
        <v>646758</v>
      </c>
    </row>
    <row r="51" spans="1:5" s="1096" customFormat="1" ht="12" customHeight="1" thickBot="1">
      <c r="A51" s="616" t="s">
        <v>636</v>
      </c>
      <c r="B51" s="617" t="s">
        <v>638</v>
      </c>
      <c r="C51" s="370">
        <v>1800000</v>
      </c>
      <c r="D51" s="370">
        <v>20303819</v>
      </c>
      <c r="E51" s="1047">
        <v>20426258</v>
      </c>
    </row>
    <row r="52" spans="1:5" s="1096" customFormat="1" ht="12" customHeight="1" thickBot="1">
      <c r="A52" s="381" t="s">
        <v>13</v>
      </c>
      <c r="B52" s="392" t="s">
        <v>372</v>
      </c>
      <c r="C52" s="497">
        <f>SUM(C53:C57)</f>
        <v>19025000</v>
      </c>
      <c r="D52" s="497">
        <f>SUM(D53:D57)</f>
        <v>19025000</v>
      </c>
      <c r="E52" s="601">
        <f>SUM(E53:E57)</f>
        <v>8318000</v>
      </c>
    </row>
    <row r="53" spans="1:5" s="1096" customFormat="1" ht="12" customHeight="1">
      <c r="A53" s="378" t="s">
        <v>322</v>
      </c>
      <c r="B53" s="379" t="s">
        <v>323</v>
      </c>
      <c r="C53" s="405"/>
      <c r="D53" s="405"/>
      <c r="E53" s="740"/>
    </row>
    <row r="54" spans="1:5" s="1095" customFormat="1" ht="12" customHeight="1">
      <c r="A54" s="365" t="s">
        <v>324</v>
      </c>
      <c r="B54" s="366" t="s">
        <v>325</v>
      </c>
      <c r="C54" s="580">
        <v>19025000</v>
      </c>
      <c r="D54" s="580">
        <v>19025000</v>
      </c>
      <c r="E54" s="580">
        <v>8318000</v>
      </c>
    </row>
    <row r="55" spans="1:5" s="1095" customFormat="1" ht="12" customHeight="1">
      <c r="A55" s="365" t="s">
        <v>326</v>
      </c>
      <c r="B55" s="366" t="s">
        <v>327</v>
      </c>
      <c r="C55" s="370"/>
      <c r="D55" s="370"/>
      <c r="E55" s="437"/>
    </row>
    <row r="56" spans="1:5" s="1095" customFormat="1" ht="12" customHeight="1">
      <c r="A56" s="365" t="s">
        <v>328</v>
      </c>
      <c r="B56" s="366" t="s">
        <v>329</v>
      </c>
      <c r="C56" s="370"/>
      <c r="D56" s="370"/>
      <c r="E56" s="437"/>
    </row>
    <row r="57" spans="1:5" s="1095" customFormat="1" ht="12" customHeight="1" thickBot="1">
      <c r="A57" s="375" t="s">
        <v>330</v>
      </c>
      <c r="B57" s="376" t="s">
        <v>331</v>
      </c>
      <c r="C57" s="402"/>
      <c r="D57" s="402"/>
      <c r="E57" s="440"/>
    </row>
    <row r="58" spans="1:5" s="1096" customFormat="1" ht="12" customHeight="1" thickBot="1">
      <c r="A58" s="381" t="s">
        <v>14</v>
      </c>
      <c r="B58" s="392" t="s">
        <v>378</v>
      </c>
      <c r="C58" s="408">
        <f>SUM(C59:C61)</f>
        <v>0</v>
      </c>
      <c r="D58" s="497">
        <f>SUM(D59:D61)</f>
        <v>1196024</v>
      </c>
      <c r="E58" s="573">
        <f>SUM(E59:E61)</f>
        <v>1196024</v>
      </c>
    </row>
    <row r="59" spans="1:5" s="1096" customFormat="1" ht="11.25" customHeight="1">
      <c r="A59" s="378" t="s">
        <v>332</v>
      </c>
      <c r="B59" s="379" t="s">
        <v>373</v>
      </c>
      <c r="C59" s="407"/>
      <c r="D59" s="407"/>
      <c r="E59" s="446"/>
    </row>
    <row r="60" spans="1:5">
      <c r="A60" s="365" t="s">
        <v>780</v>
      </c>
      <c r="B60" s="366" t="s">
        <v>374</v>
      </c>
      <c r="C60" s="371"/>
      <c r="D60" s="371"/>
      <c r="E60" s="439"/>
    </row>
    <row r="61" spans="1:5" s="1094" customFormat="1" ht="13.5" customHeight="1" thickBot="1">
      <c r="A61" s="365" t="s">
        <v>661</v>
      </c>
      <c r="B61" s="366" t="s">
        <v>333</v>
      </c>
      <c r="C61" s="852">
        <v>0</v>
      </c>
      <c r="D61" s="580">
        <v>1196024</v>
      </c>
      <c r="E61" s="580">
        <v>1196024</v>
      </c>
    </row>
    <row r="62" spans="1:5" s="1095" customFormat="1" ht="12" hidden="1" customHeight="1" thickBot="1">
      <c r="A62" s="409" t="s">
        <v>376</v>
      </c>
      <c r="B62" s="410" t="s">
        <v>377</v>
      </c>
      <c r="C62" s="411"/>
      <c r="D62" s="411"/>
      <c r="E62" s="447"/>
    </row>
    <row r="63" spans="1:5" ht="12" customHeight="1" thickBot="1">
      <c r="A63" s="381" t="s">
        <v>15</v>
      </c>
      <c r="B63" s="382" t="s">
        <v>384</v>
      </c>
      <c r="C63" s="404">
        <f>SUM(C64:C66)</f>
        <v>0</v>
      </c>
      <c r="D63" s="497">
        <f>SUM(D64:D66)</f>
        <v>0</v>
      </c>
      <c r="E63" s="601">
        <f>SUM(E64:E66)</f>
        <v>0</v>
      </c>
    </row>
    <row r="64" spans="1:5" ht="12" customHeight="1">
      <c r="A64" s="378" t="s">
        <v>334</v>
      </c>
      <c r="B64" s="379" t="s">
        <v>379</v>
      </c>
      <c r="C64" s="403"/>
      <c r="D64" s="403"/>
      <c r="E64" s="442"/>
    </row>
    <row r="65" spans="1:9" ht="12" customHeight="1">
      <c r="A65" s="365" t="s">
        <v>781</v>
      </c>
      <c r="B65" s="366" t="s">
        <v>380</v>
      </c>
      <c r="C65" s="370"/>
      <c r="D65" s="370"/>
      <c r="E65" s="437"/>
    </row>
    <row r="66" spans="1:9" ht="12" customHeight="1" thickBot="1">
      <c r="A66" s="365" t="s">
        <v>609</v>
      </c>
      <c r="B66" s="366" t="s">
        <v>335</v>
      </c>
      <c r="C66" s="603"/>
      <c r="D66" s="603"/>
      <c r="E66" s="604"/>
    </row>
    <row r="67" spans="1:9" ht="12" customHeight="1" thickBot="1">
      <c r="A67" s="381" t="s">
        <v>35</v>
      </c>
      <c r="B67" s="392" t="s">
        <v>385</v>
      </c>
      <c r="C67" s="497">
        <f>SUM(C8+C16+C23+C30+C40+C52+C58+C63)</f>
        <v>2183235477</v>
      </c>
      <c r="D67" s="605">
        <f>SUM(D8+D16+D23+D30+D40+D52+D58+D63)</f>
        <v>2328800637</v>
      </c>
      <c r="E67" s="573">
        <f>SUM(E8+E16+E23+E30+E40+E52+E58+E63)</f>
        <v>2173644263</v>
      </c>
      <c r="H67" s="854"/>
      <c r="I67" s="854"/>
    </row>
    <row r="68" spans="1:9" ht="12" customHeight="1">
      <c r="A68" s="636" t="s">
        <v>387</v>
      </c>
      <c r="B68" s="637" t="s">
        <v>336</v>
      </c>
      <c r="C68" s="638">
        <f>SUM(C69:C71)</f>
        <v>0</v>
      </c>
      <c r="D68" s="1040">
        <f>SUM(D69:D71)</f>
        <v>0</v>
      </c>
      <c r="E68" s="639">
        <f>SUM(E69:E71)</f>
        <v>0</v>
      </c>
      <c r="I68" s="854"/>
    </row>
    <row r="69" spans="1:9" ht="12" customHeight="1">
      <c r="A69" s="365" t="s">
        <v>337</v>
      </c>
      <c r="B69" s="366" t="s">
        <v>338</v>
      </c>
      <c r="C69" s="370"/>
      <c r="D69" s="580"/>
      <c r="E69" s="1101"/>
    </row>
    <row r="70" spans="1:9" ht="12" customHeight="1">
      <c r="A70" s="365" t="s">
        <v>339</v>
      </c>
      <c r="B70" s="366" t="s">
        <v>340</v>
      </c>
      <c r="C70" s="370"/>
      <c r="D70" s="587"/>
      <c r="E70" s="580"/>
    </row>
    <row r="71" spans="1:9" ht="12" customHeight="1">
      <c r="A71" s="365" t="s">
        <v>341</v>
      </c>
      <c r="B71" s="373" t="s">
        <v>342</v>
      </c>
      <c r="C71" s="372"/>
      <c r="D71" s="588"/>
      <c r="E71" s="581"/>
    </row>
    <row r="72" spans="1:9" ht="12" customHeight="1">
      <c r="A72" s="654" t="s">
        <v>388</v>
      </c>
      <c r="B72" s="655" t="s">
        <v>343</v>
      </c>
      <c r="C72" s="603"/>
      <c r="D72" s="1102"/>
      <c r="E72" s="733"/>
    </row>
    <row r="73" spans="1:9" ht="12" customHeight="1">
      <c r="A73" s="654" t="s">
        <v>389</v>
      </c>
      <c r="B73" s="655" t="s">
        <v>344</v>
      </c>
      <c r="C73" s="603">
        <f>SUM(C74:C75)</f>
        <v>389522077</v>
      </c>
      <c r="D73" s="1102">
        <f>SUM(D74:D75)</f>
        <v>389522077</v>
      </c>
      <c r="E73" s="733">
        <f>SUM(E74:E75)</f>
        <v>389522077</v>
      </c>
    </row>
    <row r="74" spans="1:9" ht="12" customHeight="1">
      <c r="A74" s="365" t="s">
        <v>345</v>
      </c>
      <c r="B74" s="366" t="s">
        <v>346</v>
      </c>
      <c r="C74" s="371">
        <v>389522077</v>
      </c>
      <c r="D74" s="371">
        <v>389522077</v>
      </c>
      <c r="E74" s="606">
        <v>389522077</v>
      </c>
      <c r="F74" s="1103"/>
    </row>
    <row r="75" spans="1:9" ht="12" customHeight="1">
      <c r="A75" s="365" t="s">
        <v>347</v>
      </c>
      <c r="B75" s="366" t="s">
        <v>348</v>
      </c>
      <c r="C75" s="372"/>
      <c r="D75" s="1102"/>
      <c r="E75" s="733"/>
    </row>
    <row r="76" spans="1:9" s="1095" customFormat="1" ht="12" customHeight="1">
      <c r="A76" s="365" t="s">
        <v>445</v>
      </c>
      <c r="B76" s="653" t="s">
        <v>446</v>
      </c>
      <c r="C76" s="580">
        <v>35800000</v>
      </c>
      <c r="D76" s="580">
        <v>35800000</v>
      </c>
      <c r="E76" s="580">
        <v>46016669</v>
      </c>
    </row>
    <row r="77" spans="1:9" ht="12" customHeight="1">
      <c r="A77" s="807" t="s">
        <v>390</v>
      </c>
      <c r="B77" s="809" t="s">
        <v>391</v>
      </c>
      <c r="C77" s="372">
        <f>SUM(C68+C72+C73+C76)</f>
        <v>425322077</v>
      </c>
      <c r="D77" s="372">
        <f>SUM(D68+D72+D73+D76)</f>
        <v>425322077</v>
      </c>
      <c r="E77" s="581">
        <f>SUM(E68+E72+E73+E76)</f>
        <v>435538746</v>
      </c>
      <c r="I77" s="854"/>
    </row>
    <row r="78" spans="1:9" ht="12" customHeight="1">
      <c r="A78" s="807" t="s">
        <v>407</v>
      </c>
      <c r="B78" s="809" t="s">
        <v>392</v>
      </c>
      <c r="C78" s="372"/>
      <c r="D78" s="372"/>
      <c r="E78" s="581"/>
    </row>
    <row r="79" spans="1:9" ht="12" customHeight="1" thickBot="1">
      <c r="A79" s="808" t="s">
        <v>408</v>
      </c>
      <c r="B79" s="810" t="s">
        <v>393</v>
      </c>
      <c r="C79" s="1104"/>
      <c r="D79" s="1104"/>
      <c r="E79" s="1105"/>
    </row>
    <row r="80" spans="1:9" ht="12" customHeight="1" thickBot="1">
      <c r="A80" s="798" t="s">
        <v>16</v>
      </c>
      <c r="B80" s="811" t="s">
        <v>386</v>
      </c>
      <c r="C80" s="1106">
        <f>SUM(C77:C79)</f>
        <v>425322077</v>
      </c>
      <c r="D80" s="1106">
        <f>SUM(D77:D79)</f>
        <v>425322077</v>
      </c>
      <c r="E80" s="1107">
        <f>SUM(E77:E79)</f>
        <v>435538746</v>
      </c>
      <c r="H80" s="854"/>
      <c r="I80" s="854"/>
    </row>
    <row r="81" spans="1:5" ht="24.75" customHeight="1" thickBot="1">
      <c r="A81" s="798" t="s">
        <v>17</v>
      </c>
      <c r="B81" s="818" t="s">
        <v>409</v>
      </c>
      <c r="C81" s="1108">
        <f>SUM(C67+C80)</f>
        <v>2608557554</v>
      </c>
      <c r="D81" s="1108">
        <f>SUM(D67+D80)</f>
        <v>2754122714</v>
      </c>
      <c r="E81" s="1109">
        <f>SUM(E67+E80)</f>
        <v>2609183009</v>
      </c>
    </row>
    <row r="83" spans="1:5" ht="12" thickBot="1"/>
    <row r="84" spans="1:5" s="1114" customFormat="1" ht="38.1" customHeight="1" thickBot="1">
      <c r="A84" s="1112"/>
      <c r="B84" s="1113" t="s">
        <v>23</v>
      </c>
      <c r="C84" s="19" t="s">
        <v>5</v>
      </c>
      <c r="D84" s="19" t="s">
        <v>6</v>
      </c>
      <c r="E84" s="20" t="s">
        <v>7</v>
      </c>
    </row>
    <row r="85" spans="1:5" s="22" customFormat="1" ht="12" customHeight="1" thickBot="1">
      <c r="A85" s="18">
        <v>1</v>
      </c>
      <c r="B85" s="19">
        <v>2</v>
      </c>
      <c r="C85" s="19">
        <v>3</v>
      </c>
      <c r="D85" s="19">
        <v>4</v>
      </c>
      <c r="E85" s="20">
        <v>5</v>
      </c>
    </row>
    <row r="86" spans="1:5" s="1114" customFormat="1" ht="12" customHeight="1" thickBot="1">
      <c r="A86" s="14" t="s">
        <v>8</v>
      </c>
      <c r="B86" s="17" t="s">
        <v>265</v>
      </c>
      <c r="C86" s="150">
        <f>+C87+C88+C89+C90+C91</f>
        <v>703843749</v>
      </c>
      <c r="D86" s="150">
        <f>+D87+D88+D89+D90+D91</f>
        <v>773968366</v>
      </c>
      <c r="E86" s="74">
        <f>+E87+E88+E89+E90+E91</f>
        <v>634359195</v>
      </c>
    </row>
    <row r="87" spans="1:5" s="1114" customFormat="1" ht="12" customHeight="1">
      <c r="A87" s="11" t="s">
        <v>217</v>
      </c>
      <c r="B87" s="6" t="s">
        <v>24</v>
      </c>
      <c r="C87" s="1115">
        <v>276016942</v>
      </c>
      <c r="D87" s="152">
        <v>287672859</v>
      </c>
      <c r="E87" s="1116">
        <v>257017789</v>
      </c>
    </row>
    <row r="88" spans="1:5" s="1114" customFormat="1" ht="12" customHeight="1">
      <c r="A88" s="9" t="s">
        <v>218</v>
      </c>
      <c r="B88" s="5" t="s">
        <v>25</v>
      </c>
      <c r="C88" s="624">
        <v>30694978</v>
      </c>
      <c r="D88" s="151">
        <v>32425337</v>
      </c>
      <c r="E88" s="1117">
        <v>27029653</v>
      </c>
    </row>
    <row r="89" spans="1:5" s="1114" customFormat="1" ht="12" customHeight="1">
      <c r="A89" s="9" t="s">
        <v>219</v>
      </c>
      <c r="B89" s="5" t="s">
        <v>26</v>
      </c>
      <c r="C89" s="624">
        <v>302899829</v>
      </c>
      <c r="D89" s="151">
        <v>350384949</v>
      </c>
      <c r="E89" s="1117">
        <v>250373921</v>
      </c>
    </row>
    <row r="90" spans="1:5" s="1114" customFormat="1" ht="12" customHeight="1">
      <c r="A90" s="9" t="s">
        <v>220</v>
      </c>
      <c r="B90" s="7" t="s">
        <v>27</v>
      </c>
      <c r="C90" s="624">
        <v>67000000</v>
      </c>
      <c r="D90" s="151">
        <v>68000000</v>
      </c>
      <c r="E90" s="1117">
        <v>66498593</v>
      </c>
    </row>
    <row r="91" spans="1:5" s="1114" customFormat="1" ht="12" customHeight="1">
      <c r="A91" s="9" t="s">
        <v>221</v>
      </c>
      <c r="B91" s="12" t="s">
        <v>28</v>
      </c>
      <c r="C91" s="624">
        <v>27232000</v>
      </c>
      <c r="D91" s="151">
        <v>35485221</v>
      </c>
      <c r="E91" s="1117">
        <v>33439239</v>
      </c>
    </row>
    <row r="92" spans="1:5" s="1118" customFormat="1" ht="12" customHeight="1">
      <c r="A92" s="342" t="s">
        <v>229</v>
      </c>
      <c r="B92" s="345" t="s">
        <v>223</v>
      </c>
      <c r="C92" s="328">
        <v>0</v>
      </c>
      <c r="D92" s="328">
        <v>1083753</v>
      </c>
      <c r="E92" s="329">
        <v>1063753</v>
      </c>
    </row>
    <row r="93" spans="1:5" s="1118" customFormat="1" ht="12" customHeight="1">
      <c r="A93" s="342" t="s">
        <v>230</v>
      </c>
      <c r="B93" s="345" t="s">
        <v>224</v>
      </c>
      <c r="C93" s="1119"/>
      <c r="D93" s="1120"/>
      <c r="E93" s="1121"/>
    </row>
    <row r="94" spans="1:5" s="1118" customFormat="1" ht="12" customHeight="1">
      <c r="A94" s="342" t="s">
        <v>231</v>
      </c>
      <c r="B94" s="343" t="s">
        <v>225</v>
      </c>
      <c r="C94" s="1122"/>
      <c r="D94" s="330"/>
      <c r="E94" s="331"/>
    </row>
    <row r="95" spans="1:5" s="1118" customFormat="1" ht="12" customHeight="1">
      <c r="A95" s="346" t="s">
        <v>232</v>
      </c>
      <c r="B95" s="347" t="s">
        <v>226</v>
      </c>
      <c r="C95" s="1122"/>
      <c r="D95" s="330"/>
      <c r="E95" s="331"/>
    </row>
    <row r="96" spans="1:5" s="1118" customFormat="1" ht="12" customHeight="1">
      <c r="A96" s="342" t="s">
        <v>233</v>
      </c>
      <c r="B96" s="347" t="s">
        <v>227</v>
      </c>
      <c r="C96" s="328">
        <v>17782000</v>
      </c>
      <c r="D96" s="328">
        <v>23951468</v>
      </c>
      <c r="E96" s="329">
        <v>23652390</v>
      </c>
    </row>
    <row r="97" spans="1:5" s="1118" customFormat="1" ht="12" customHeight="1">
      <c r="A97" s="348" t="s">
        <v>234</v>
      </c>
      <c r="B97" s="345" t="s">
        <v>240</v>
      </c>
      <c r="C97" s="1122"/>
      <c r="D97" s="330"/>
      <c r="E97" s="331"/>
    </row>
    <row r="98" spans="1:5" s="1118" customFormat="1" ht="12" customHeight="1">
      <c r="A98" s="348" t="s">
        <v>235</v>
      </c>
      <c r="B98" s="343" t="s">
        <v>241</v>
      </c>
      <c r="C98" s="1122"/>
      <c r="D98" s="330"/>
      <c r="E98" s="331"/>
    </row>
    <row r="99" spans="1:5" s="1118" customFormat="1" ht="12" customHeight="1">
      <c r="A99" s="348" t="s">
        <v>236</v>
      </c>
      <c r="B99" s="347" t="s">
        <v>242</v>
      </c>
      <c r="C99" s="1122"/>
      <c r="D99" s="330"/>
      <c r="E99" s="331"/>
    </row>
    <row r="100" spans="1:5" s="1118" customFormat="1" ht="12" customHeight="1">
      <c r="A100" s="348" t="s">
        <v>237</v>
      </c>
      <c r="B100" s="347" t="s">
        <v>243</v>
      </c>
      <c r="C100" s="1122"/>
      <c r="D100" s="330"/>
      <c r="E100" s="331"/>
    </row>
    <row r="101" spans="1:5" s="1118" customFormat="1" ht="12" customHeight="1">
      <c r="A101" s="348" t="s">
        <v>239</v>
      </c>
      <c r="B101" s="347" t="s">
        <v>244</v>
      </c>
      <c r="C101" s="328">
        <v>8450000</v>
      </c>
      <c r="D101" s="328">
        <v>9450000</v>
      </c>
      <c r="E101" s="329">
        <v>8723096</v>
      </c>
    </row>
    <row r="102" spans="1:5" s="1118" customFormat="1" ht="12" customHeight="1" thickBot="1">
      <c r="A102" s="349" t="s">
        <v>612</v>
      </c>
      <c r="B102" s="350" t="s">
        <v>245</v>
      </c>
      <c r="C102" s="328">
        <v>1000000</v>
      </c>
      <c r="D102" s="328">
        <v>1000000</v>
      </c>
      <c r="E102" s="333"/>
    </row>
    <row r="103" spans="1:5" s="1114" customFormat="1" ht="12" customHeight="1" thickBot="1">
      <c r="A103" s="13" t="s">
        <v>9</v>
      </c>
      <c r="B103" s="16" t="s">
        <v>266</v>
      </c>
      <c r="C103" s="1036">
        <f>C104+C105+C106</f>
        <v>713030142</v>
      </c>
      <c r="D103" s="150">
        <f>+D104+D105+D106</f>
        <v>768831239</v>
      </c>
      <c r="E103" s="74">
        <f>+E104+E105+E106</f>
        <v>68325572</v>
      </c>
    </row>
    <row r="104" spans="1:5" s="1114" customFormat="1" ht="12" customHeight="1">
      <c r="A104" s="10" t="s">
        <v>246</v>
      </c>
      <c r="B104" s="5" t="s">
        <v>29</v>
      </c>
      <c r="C104" s="624">
        <v>460296430</v>
      </c>
      <c r="D104" s="624">
        <v>477397312</v>
      </c>
      <c r="E104" s="75">
        <v>19987879</v>
      </c>
    </row>
    <row r="105" spans="1:5" s="1114" customFormat="1" ht="12" customHeight="1">
      <c r="A105" s="10" t="s">
        <v>247</v>
      </c>
      <c r="B105" s="8" t="s">
        <v>30</v>
      </c>
      <c r="C105" s="624">
        <v>252733712</v>
      </c>
      <c r="D105" s="624">
        <v>291433927</v>
      </c>
      <c r="E105" s="76">
        <v>48337693</v>
      </c>
    </row>
    <row r="106" spans="1:5" s="1114" customFormat="1" ht="12" customHeight="1" thickBot="1">
      <c r="A106" s="10" t="s">
        <v>248</v>
      </c>
      <c r="B106" s="341" t="s">
        <v>249</v>
      </c>
      <c r="C106" s="151"/>
      <c r="D106" s="151"/>
      <c r="E106" s="635"/>
    </row>
    <row r="107" spans="1:5" s="1114" customFormat="1" ht="17.25" customHeight="1" thickBot="1">
      <c r="A107" s="13" t="s">
        <v>10</v>
      </c>
      <c r="B107" s="361" t="s">
        <v>267</v>
      </c>
      <c r="C107" s="149">
        <f>+C86+C103</f>
        <v>1416873891</v>
      </c>
      <c r="D107" s="149">
        <f>+D86+D103</f>
        <v>1542799605</v>
      </c>
      <c r="E107" s="73">
        <f>+E86+E103</f>
        <v>702684767</v>
      </c>
    </row>
    <row r="108" spans="1:5" s="1114" customFormat="1" ht="12" customHeight="1">
      <c r="A108" s="628" t="s">
        <v>394</v>
      </c>
      <c r="B108" s="627" t="s">
        <v>395</v>
      </c>
      <c r="C108" s="629">
        <f>SUM(C109:C111)</f>
        <v>0</v>
      </c>
      <c r="D108" s="629">
        <f>SUM(D109:D111)</f>
        <v>0</v>
      </c>
      <c r="E108" s="630">
        <f>SUM(E109:E111)</f>
        <v>0</v>
      </c>
    </row>
    <row r="109" spans="1:5" s="1114" customFormat="1" ht="12" customHeight="1">
      <c r="A109" s="66" t="s">
        <v>396</v>
      </c>
      <c r="B109" s="63" t="s">
        <v>399</v>
      </c>
      <c r="C109" s="151"/>
      <c r="D109" s="151"/>
      <c r="E109" s="76"/>
    </row>
    <row r="110" spans="1:5" s="1114" customFormat="1" ht="12" customHeight="1">
      <c r="A110" s="66" t="s">
        <v>397</v>
      </c>
      <c r="B110" s="63" t="s">
        <v>443</v>
      </c>
      <c r="C110" s="151"/>
      <c r="D110" s="151"/>
      <c r="E110" s="76"/>
    </row>
    <row r="111" spans="1:5" s="1114" customFormat="1" ht="12" customHeight="1">
      <c r="A111" s="66" t="s">
        <v>398</v>
      </c>
      <c r="B111" s="63" t="s">
        <v>444</v>
      </c>
      <c r="C111" s="151"/>
      <c r="D111" s="151"/>
      <c r="E111" s="76"/>
    </row>
    <row r="112" spans="1:5" s="1114" customFormat="1" ht="12" customHeight="1">
      <c r="A112" s="631" t="s">
        <v>402</v>
      </c>
      <c r="B112" s="63" t="s">
        <v>403</v>
      </c>
      <c r="C112" s="151"/>
      <c r="D112" s="151"/>
      <c r="E112" s="76"/>
    </row>
    <row r="113" spans="1:5" s="1114" customFormat="1" ht="12" customHeight="1">
      <c r="A113" s="631" t="s">
        <v>610</v>
      </c>
      <c r="B113" s="63" t="s">
        <v>611</v>
      </c>
      <c r="C113" s="624">
        <v>35800000</v>
      </c>
      <c r="D113" s="624">
        <v>36415000</v>
      </c>
      <c r="E113" s="76">
        <v>36414109</v>
      </c>
    </row>
    <row r="114" spans="1:5" s="1114" customFormat="1" ht="12" customHeight="1" thickBot="1">
      <c r="A114" s="640" t="s">
        <v>533</v>
      </c>
      <c r="B114" s="71" t="s">
        <v>534</v>
      </c>
      <c r="C114" s="624">
        <v>1155883663</v>
      </c>
      <c r="D114" s="624">
        <v>1174908109</v>
      </c>
      <c r="E114" s="635">
        <v>1149409012</v>
      </c>
    </row>
    <row r="115" spans="1:5" s="1123" customFormat="1" ht="12" customHeight="1" thickBot="1">
      <c r="A115" s="67" t="s">
        <v>411</v>
      </c>
      <c r="B115" s="641" t="s">
        <v>410</v>
      </c>
      <c r="C115" s="642">
        <f>SUM(C108+C112+C113+C114)</f>
        <v>1191683663</v>
      </c>
      <c r="D115" s="642">
        <f>SUM(D108+D112+D113+D114)</f>
        <v>1211323109</v>
      </c>
      <c r="E115" s="643">
        <f>SUM(E108+E112+E113+E114)</f>
        <v>1185823121</v>
      </c>
    </row>
    <row r="116" spans="1:5" s="1114" customFormat="1" ht="12" customHeight="1">
      <c r="A116" s="68" t="s">
        <v>412</v>
      </c>
      <c r="B116" s="69" t="s">
        <v>404</v>
      </c>
      <c r="C116" s="153"/>
      <c r="D116" s="153"/>
      <c r="E116" s="77"/>
    </row>
    <row r="117" spans="1:5" s="1114" customFormat="1" ht="12" customHeight="1" thickBot="1">
      <c r="A117" s="632" t="s">
        <v>413</v>
      </c>
      <c r="B117" s="633" t="s">
        <v>405</v>
      </c>
      <c r="C117" s="634"/>
      <c r="D117" s="634"/>
      <c r="E117" s="635"/>
    </row>
    <row r="118" spans="1:5" s="1114" customFormat="1" ht="12" customHeight="1" thickBot="1">
      <c r="A118" s="72" t="s">
        <v>33</v>
      </c>
      <c r="B118" s="1124" t="s">
        <v>406</v>
      </c>
      <c r="C118" s="626">
        <f>SUM(C115:C117)</f>
        <v>1191683663</v>
      </c>
      <c r="D118" s="626">
        <f>SUM(D115:D117)</f>
        <v>1211323109</v>
      </c>
      <c r="E118" s="626">
        <f>SUM(E115:E117)</f>
        <v>1185823121</v>
      </c>
    </row>
    <row r="119" spans="1:5" s="22" customFormat="1" ht="28.5" customHeight="1" thickBot="1">
      <c r="A119" s="72" t="s">
        <v>12</v>
      </c>
      <c r="B119" s="1124" t="s">
        <v>414</v>
      </c>
      <c r="C119" s="155">
        <f>SUM(C107+C118)</f>
        <v>2608557554</v>
      </c>
      <c r="D119" s="155">
        <f>SUM(D107+D118)</f>
        <v>2754122714</v>
      </c>
      <c r="E119" s="79">
        <f>SUM(E107+E118)</f>
        <v>1888507888</v>
      </c>
    </row>
    <row r="121" spans="1:5">
      <c r="A121" s="1125"/>
      <c r="B121" s="1126" t="s">
        <v>712</v>
      </c>
      <c r="C121" s="1093"/>
      <c r="D121" s="1093"/>
      <c r="E121" s="1093"/>
    </row>
    <row r="122" spans="1:5">
      <c r="A122" s="1125"/>
      <c r="B122" s="1127" t="s">
        <v>692</v>
      </c>
      <c r="C122" s="1127"/>
      <c r="D122" s="1127"/>
      <c r="E122" s="1127">
        <v>4</v>
      </c>
    </row>
    <row r="123" spans="1:5">
      <c r="A123" s="1125"/>
      <c r="B123" s="1127" t="s">
        <v>690</v>
      </c>
      <c r="C123" s="1127"/>
      <c r="D123" s="1127"/>
      <c r="E123" s="1127">
        <v>82</v>
      </c>
    </row>
    <row r="124" spans="1:5">
      <c r="A124" s="1125"/>
      <c r="B124" s="1128" t="s">
        <v>728</v>
      </c>
      <c r="C124" s="1129"/>
      <c r="D124" s="1127"/>
      <c r="E124" s="1720">
        <v>67</v>
      </c>
    </row>
    <row r="125" spans="1:5">
      <c r="A125" s="1125"/>
      <c r="B125" s="1127" t="s">
        <v>713</v>
      </c>
      <c r="C125" s="1127"/>
      <c r="D125" s="1127"/>
      <c r="E125" s="1127">
        <v>9</v>
      </c>
    </row>
    <row r="126" spans="1:5" s="1132" customFormat="1" ht="10.5">
      <c r="A126" s="1130"/>
      <c r="B126" s="1131" t="s">
        <v>687</v>
      </c>
      <c r="C126" s="1131"/>
      <c r="D126" s="1131"/>
      <c r="E126" s="1131">
        <f>SUM(E122:E125)-E124</f>
        <v>95</v>
      </c>
    </row>
  </sheetData>
  <mergeCells count="2">
    <mergeCell ref="B2:D2"/>
    <mergeCell ref="B3:D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0" orientation="portrait" verticalDpi="300" r:id="rId1"/>
  <headerFooter alignWithMargins="0"/>
  <rowBreaks count="1" manualBreakCount="1">
    <brk id="8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I127"/>
  <sheetViews>
    <sheetView workbookViewId="0">
      <selection activeCell="H13" sqref="H13"/>
    </sheetView>
  </sheetViews>
  <sheetFormatPr defaultRowHeight="12.75"/>
  <cols>
    <col min="1" max="1" width="9.6640625" style="98" customWidth="1"/>
    <col min="2" max="2" width="60.83203125" style="98" customWidth="1"/>
    <col min="3" max="5" width="15.83203125" style="99" customWidth="1"/>
    <col min="6" max="6" width="9.33203125" style="4"/>
    <col min="7" max="9" width="14.5" style="4" bestFit="1" customWidth="1"/>
    <col min="10" max="16384" width="9.33203125" style="4"/>
  </cols>
  <sheetData>
    <row r="1" spans="1:5" s="2" customFormat="1" ht="16.5" customHeight="1" thickBot="1">
      <c r="A1" s="50"/>
      <c r="B1" s="51"/>
      <c r="C1" s="59"/>
      <c r="D1" s="59"/>
      <c r="E1" s="59" t="s">
        <v>962</v>
      </c>
    </row>
    <row r="2" spans="1:5" s="37" customFormat="1" ht="22.5" customHeight="1">
      <c r="A2" s="306"/>
      <c r="B2" s="1759" t="s">
        <v>118</v>
      </c>
      <c r="C2" s="1760"/>
      <c r="D2" s="1761"/>
      <c r="E2" s="90" t="s">
        <v>119</v>
      </c>
    </row>
    <row r="3" spans="1:5" s="37" customFormat="1" ht="16.5" thickBot="1">
      <c r="A3" s="52"/>
      <c r="B3" s="1762" t="s">
        <v>537</v>
      </c>
      <c r="C3" s="1763"/>
      <c r="D3" s="1764"/>
      <c r="E3" s="91" t="s">
        <v>121</v>
      </c>
    </row>
    <row r="4" spans="1:5" s="38" customFormat="1" ht="15.95" customHeight="1" thickBot="1">
      <c r="A4" s="53"/>
      <c r="B4" s="53"/>
      <c r="C4" s="54"/>
      <c r="D4" s="54"/>
      <c r="E4" s="54" t="s">
        <v>664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2</v>
      </c>
      <c r="B6" s="48">
        <v>3</v>
      </c>
      <c r="C6" s="48">
        <v>4</v>
      </c>
      <c r="D6" s="166">
        <v>5</v>
      </c>
      <c r="E6" s="165">
        <v>6</v>
      </c>
    </row>
    <row r="7" spans="1:5" s="29" customFormat="1" ht="12" customHeight="1" thickBot="1">
      <c r="A7" s="386" t="s">
        <v>8</v>
      </c>
      <c r="B7" s="466" t="s">
        <v>440</v>
      </c>
      <c r="C7" s="457">
        <f>SUM(C16+C8)</f>
        <v>1326934792</v>
      </c>
      <c r="D7" s="457">
        <f>SUM(D16+D8)</f>
        <v>1356966147</v>
      </c>
      <c r="E7" s="574">
        <f>SUM(E16+E8)</f>
        <v>1372807571</v>
      </c>
    </row>
    <row r="8" spans="1:5" s="39" customFormat="1" ht="12" customHeight="1" thickBot="1">
      <c r="A8" s="455" t="s">
        <v>441</v>
      </c>
      <c r="B8" s="389" t="s">
        <v>350</v>
      </c>
      <c r="C8" s="1049">
        <f>SUM(C9:C15)</f>
        <v>1194596830</v>
      </c>
      <c r="D8" s="1049">
        <f>SUM(D9:D15)</f>
        <v>1224628185</v>
      </c>
      <c r="E8" s="1050">
        <f>SUM(D9:D15)</f>
        <v>1224628185</v>
      </c>
    </row>
    <row r="9" spans="1:5" s="40" customFormat="1" ht="12" customHeight="1">
      <c r="A9" s="362" t="s">
        <v>269</v>
      </c>
      <c r="B9" s="363" t="s">
        <v>270</v>
      </c>
      <c r="C9" s="1038">
        <v>270985694</v>
      </c>
      <c r="D9" s="1353">
        <v>296649368</v>
      </c>
      <c r="E9" s="437">
        <v>296649368</v>
      </c>
    </row>
    <row r="10" spans="1:5" s="40" customFormat="1" ht="12" customHeight="1">
      <c r="A10" s="365" t="s">
        <v>271</v>
      </c>
      <c r="B10" s="366" t="s">
        <v>351</v>
      </c>
      <c r="C10" s="949">
        <v>556265602</v>
      </c>
      <c r="D10" s="623">
        <v>559407082</v>
      </c>
      <c r="E10" s="437">
        <v>559407082</v>
      </c>
    </row>
    <row r="11" spans="1:5" s="40" customFormat="1" ht="12" customHeight="1">
      <c r="A11" s="365" t="s">
        <v>718</v>
      </c>
      <c r="B11" s="366" t="s">
        <v>720</v>
      </c>
      <c r="C11" s="949">
        <v>170385566</v>
      </c>
      <c r="D11" s="623">
        <v>171067983</v>
      </c>
      <c r="E11" s="437">
        <v>171067983</v>
      </c>
    </row>
    <row r="12" spans="1:5" s="40" customFormat="1" ht="12" customHeight="1">
      <c r="A12" s="365" t="s">
        <v>717</v>
      </c>
      <c r="B12" s="366" t="s">
        <v>719</v>
      </c>
      <c r="C12" s="949">
        <v>158385958</v>
      </c>
      <c r="D12" s="623">
        <v>157380006</v>
      </c>
      <c r="E12" s="437">
        <v>157380006</v>
      </c>
    </row>
    <row r="13" spans="1:5" s="40" customFormat="1" ht="12" customHeight="1">
      <c r="A13" s="365" t="s">
        <v>274</v>
      </c>
      <c r="B13" s="366" t="s">
        <v>275</v>
      </c>
      <c r="C13" s="949">
        <v>23707117</v>
      </c>
      <c r="D13" s="623">
        <v>23707117</v>
      </c>
      <c r="E13" s="437">
        <v>23707117</v>
      </c>
    </row>
    <row r="14" spans="1:5" s="39" customFormat="1" ht="12" customHeight="1">
      <c r="A14" s="365" t="s">
        <v>276</v>
      </c>
      <c r="B14" s="366" t="s">
        <v>624</v>
      </c>
      <c r="C14" s="949">
        <v>10604893</v>
      </c>
      <c r="D14" s="623">
        <v>12154417</v>
      </c>
      <c r="E14" s="437">
        <v>12154417</v>
      </c>
    </row>
    <row r="15" spans="1:5" s="39" customFormat="1" ht="12" customHeight="1" thickBot="1">
      <c r="A15" s="375" t="s">
        <v>277</v>
      </c>
      <c r="B15" s="376" t="s">
        <v>625</v>
      </c>
      <c r="C15" s="949">
        <v>4262000</v>
      </c>
      <c r="D15" s="1354">
        <v>4262212</v>
      </c>
      <c r="E15" s="437">
        <v>4262212</v>
      </c>
    </row>
    <row r="16" spans="1:5" s="39" customFormat="1" ht="12" customHeight="1" thickBot="1">
      <c r="A16" s="456" t="s">
        <v>442</v>
      </c>
      <c r="B16" s="382" t="s">
        <v>358</v>
      </c>
      <c r="C16" s="497">
        <f>SUM(C17:C21)</f>
        <v>132337962</v>
      </c>
      <c r="D16" s="497">
        <f>SUM(D17:D21)</f>
        <v>132337962</v>
      </c>
      <c r="E16" s="601">
        <f>SUM(E17:E21)</f>
        <v>148179386</v>
      </c>
    </row>
    <row r="17" spans="1:5" s="39" customFormat="1" ht="12" customHeight="1">
      <c r="A17" s="378" t="s">
        <v>278</v>
      </c>
      <c r="B17" s="379" t="s">
        <v>279</v>
      </c>
      <c r="C17" s="380"/>
      <c r="D17" s="380"/>
      <c r="E17" s="432"/>
    </row>
    <row r="18" spans="1:5" s="39" customFormat="1" ht="12" customHeight="1">
      <c r="A18" s="365" t="s">
        <v>280</v>
      </c>
      <c r="B18" s="366" t="s">
        <v>354</v>
      </c>
      <c r="C18" s="367"/>
      <c r="D18" s="367"/>
      <c r="E18" s="429"/>
    </row>
    <row r="19" spans="1:5" s="39" customFormat="1" ht="12" customHeight="1">
      <c r="A19" s="365" t="s">
        <v>281</v>
      </c>
      <c r="B19" s="488" t="s">
        <v>355</v>
      </c>
      <c r="C19" s="367"/>
      <c r="D19" s="367"/>
      <c r="E19" s="429"/>
    </row>
    <row r="20" spans="1:5" s="39" customFormat="1" ht="12" customHeight="1">
      <c r="A20" s="365" t="s">
        <v>282</v>
      </c>
      <c r="B20" s="488" t="s">
        <v>356</v>
      </c>
      <c r="C20" s="367"/>
      <c r="D20" s="367"/>
      <c r="E20" s="429"/>
    </row>
    <row r="21" spans="1:5" s="40" customFormat="1" ht="12" customHeight="1" thickBot="1">
      <c r="A21" s="365" t="s">
        <v>283</v>
      </c>
      <c r="B21" s="366" t="s">
        <v>357</v>
      </c>
      <c r="C21" s="367">
        <v>132337962</v>
      </c>
      <c r="D21" s="367">
        <v>132337962</v>
      </c>
      <c r="E21" s="429">
        <v>148179386</v>
      </c>
    </row>
    <row r="22" spans="1:5" s="40" customFormat="1" ht="12" hidden="1" customHeight="1">
      <c r="A22" s="414" t="s">
        <v>283</v>
      </c>
      <c r="B22" s="415" t="s">
        <v>415</v>
      </c>
      <c r="C22" s="416"/>
      <c r="D22" s="416"/>
      <c r="E22" s="433">
        <v>19249</v>
      </c>
    </row>
    <row r="23" spans="1:5" s="40" customFormat="1" ht="12" customHeight="1" thickBot="1">
      <c r="A23" s="381" t="s">
        <v>10</v>
      </c>
      <c r="B23" s="392" t="s">
        <v>359</v>
      </c>
      <c r="C23" s="497">
        <f>SUM(C24:C28)</f>
        <v>299007322</v>
      </c>
      <c r="D23" s="497">
        <f>SUM(D24:D28)</f>
        <v>341007322</v>
      </c>
      <c r="E23" s="601">
        <f>SUM(E24:E28)</f>
        <v>347407322</v>
      </c>
    </row>
    <row r="24" spans="1:5" s="39" customFormat="1" ht="12" customHeight="1">
      <c r="A24" s="378" t="s">
        <v>284</v>
      </c>
      <c r="B24" s="379" t="s">
        <v>285</v>
      </c>
      <c r="C24" s="403">
        <v>299007322</v>
      </c>
      <c r="D24" s="403">
        <v>299007322</v>
      </c>
      <c r="E24" s="639">
        <v>299007322</v>
      </c>
    </row>
    <row r="25" spans="1:5" s="40" customFormat="1" ht="12" customHeight="1">
      <c r="A25" s="365" t="s">
        <v>286</v>
      </c>
      <c r="B25" s="366" t="s">
        <v>360</v>
      </c>
      <c r="C25" s="368"/>
      <c r="D25" s="368"/>
      <c r="E25" s="435"/>
    </row>
    <row r="26" spans="1:5" s="40" customFormat="1" ht="12" customHeight="1">
      <c r="A26" s="365" t="s">
        <v>287</v>
      </c>
      <c r="B26" s="488" t="s">
        <v>361</v>
      </c>
      <c r="C26" s="367"/>
      <c r="D26" s="367"/>
      <c r="E26" s="429"/>
    </row>
    <row r="27" spans="1:5" s="40" customFormat="1" ht="12" customHeight="1">
      <c r="A27" s="375" t="s">
        <v>288</v>
      </c>
      <c r="B27" s="489" t="s">
        <v>362</v>
      </c>
      <c r="C27" s="390"/>
      <c r="D27" s="390"/>
      <c r="E27" s="436"/>
    </row>
    <row r="28" spans="1:5" s="40" customFormat="1" ht="12" customHeight="1" thickBot="1">
      <c r="A28" s="413" t="s">
        <v>289</v>
      </c>
      <c r="B28" s="412" t="s">
        <v>363</v>
      </c>
      <c r="C28" s="151"/>
      <c r="D28" s="151">
        <v>42000000</v>
      </c>
      <c r="E28" s="76">
        <v>48400000</v>
      </c>
    </row>
    <row r="29" spans="1:5" s="40" customFormat="1" ht="12" hidden="1" customHeight="1">
      <c r="A29" s="414" t="s">
        <v>289</v>
      </c>
      <c r="B29" s="415" t="s">
        <v>415</v>
      </c>
      <c r="C29" s="416"/>
      <c r="D29" s="416"/>
      <c r="E29" s="433">
        <v>128054</v>
      </c>
    </row>
    <row r="30" spans="1:5" s="40" customFormat="1" ht="12" customHeight="1" thickBot="1">
      <c r="A30" s="381" t="s">
        <v>11</v>
      </c>
      <c r="B30" s="392" t="s">
        <v>370</v>
      </c>
      <c r="C30" s="497">
        <f>SUM(C32+C34+C39)</f>
        <v>7300000</v>
      </c>
      <c r="D30" s="497">
        <f>SUM(D32+D34+D39)</f>
        <v>8800000</v>
      </c>
      <c r="E30" s="601">
        <f>SUM(E32+E34+E39)</f>
        <v>12109125</v>
      </c>
    </row>
    <row r="31" spans="1:5" s="40" customFormat="1" ht="12" customHeight="1">
      <c r="A31" s="378" t="s">
        <v>290</v>
      </c>
      <c r="B31" s="379" t="s">
        <v>291</v>
      </c>
      <c r="C31" s="380"/>
      <c r="D31" s="380"/>
      <c r="E31" s="432"/>
    </row>
    <row r="32" spans="1:5" s="40" customFormat="1" ht="12" customHeight="1">
      <c r="A32" s="365" t="s">
        <v>292</v>
      </c>
      <c r="B32" s="366" t="s">
        <v>293</v>
      </c>
      <c r="C32" s="395"/>
      <c r="D32" s="395"/>
      <c r="E32" s="438"/>
    </row>
    <row r="33" spans="1:5" s="40" customFormat="1" ht="12" customHeight="1">
      <c r="A33" s="393" t="s">
        <v>292</v>
      </c>
      <c r="B33" s="394" t="s">
        <v>364</v>
      </c>
      <c r="C33" s="395"/>
      <c r="D33" s="395"/>
      <c r="E33" s="438"/>
    </row>
    <row r="34" spans="1:5" s="40" customFormat="1" ht="12" customHeight="1">
      <c r="A34" s="365" t="s">
        <v>367</v>
      </c>
      <c r="B34" s="397" t="s">
        <v>368</v>
      </c>
      <c r="C34" s="395"/>
      <c r="D34" s="395"/>
      <c r="E34" s="438"/>
    </row>
    <row r="35" spans="1:5" s="40" customFormat="1" ht="12" customHeight="1">
      <c r="A35" s="365" t="s">
        <v>294</v>
      </c>
      <c r="B35" s="398" t="s">
        <v>369</v>
      </c>
      <c r="C35" s="395"/>
      <c r="D35" s="395"/>
      <c r="E35" s="438"/>
    </row>
    <row r="36" spans="1:5" s="40" customFormat="1" ht="12" customHeight="1">
      <c r="A36" s="393" t="s">
        <v>294</v>
      </c>
      <c r="B36" s="399" t="s">
        <v>365</v>
      </c>
      <c r="C36" s="395"/>
      <c r="D36" s="395"/>
      <c r="E36" s="438"/>
    </row>
    <row r="37" spans="1:5" s="40" customFormat="1" ht="12" customHeight="1">
      <c r="A37" s="365" t="s">
        <v>295</v>
      </c>
      <c r="B37" s="400" t="s">
        <v>296</v>
      </c>
      <c r="C37" s="603"/>
      <c r="D37" s="603"/>
      <c r="E37" s="604"/>
    </row>
    <row r="38" spans="1:5" s="40" customFormat="1" ht="12" customHeight="1">
      <c r="A38" s="365" t="s">
        <v>297</v>
      </c>
      <c r="B38" s="400" t="s">
        <v>298</v>
      </c>
      <c r="C38" s="372"/>
      <c r="D38" s="372"/>
      <c r="E38" s="448"/>
    </row>
    <row r="39" spans="1:5" s="40" customFormat="1" ht="12" customHeight="1" thickBot="1">
      <c r="A39" s="375" t="s">
        <v>299</v>
      </c>
      <c r="B39" s="376" t="s">
        <v>300</v>
      </c>
      <c r="C39" s="402">
        <v>7300000</v>
      </c>
      <c r="D39" s="402">
        <v>8800000</v>
      </c>
      <c r="E39" s="1100">
        <v>12109125</v>
      </c>
    </row>
    <row r="40" spans="1:5" s="40" customFormat="1" ht="12" customHeight="1" thickBot="1">
      <c r="A40" s="381" t="s">
        <v>12</v>
      </c>
      <c r="B40" s="392" t="s">
        <v>371</v>
      </c>
      <c r="C40" s="497">
        <f>SUM(C41:C51)</f>
        <v>46154363</v>
      </c>
      <c r="D40" s="497">
        <f>SUM(D41:D51)</f>
        <v>66104940</v>
      </c>
      <c r="E40" s="601">
        <f>SUM(E41:E51)</f>
        <v>75214788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>
        <v>1500636</v>
      </c>
    </row>
    <row r="42" spans="1:5" s="40" customFormat="1" ht="12" customHeight="1">
      <c r="A42" s="365" t="s">
        <v>303</v>
      </c>
      <c r="B42" s="366" t="s">
        <v>304</v>
      </c>
      <c r="C42" s="370">
        <v>34365000</v>
      </c>
      <c r="D42" s="370">
        <v>32565000</v>
      </c>
      <c r="E42" s="437">
        <v>39668120</v>
      </c>
    </row>
    <row r="43" spans="1:5" s="40" customFormat="1" ht="12" customHeight="1">
      <c r="A43" s="365" t="s">
        <v>305</v>
      </c>
      <c r="B43" s="366" t="s">
        <v>306</v>
      </c>
      <c r="C43" s="370">
        <v>7752650</v>
      </c>
      <c r="D43" s="370">
        <v>7752650</v>
      </c>
      <c r="E43" s="580">
        <v>5855815</v>
      </c>
    </row>
    <row r="44" spans="1:5" s="40" customFormat="1" ht="12" customHeight="1">
      <c r="A44" s="365" t="s">
        <v>307</v>
      </c>
      <c r="B44" s="366" t="s">
        <v>308</v>
      </c>
      <c r="C44" s="371"/>
      <c r="D44" s="370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>
        <v>4036713</v>
      </c>
      <c r="D46" s="370">
        <v>4036713</v>
      </c>
      <c r="E46" s="437">
        <v>5126034</v>
      </c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>
        <v>800000</v>
      </c>
      <c r="E48" s="580">
        <v>1991167</v>
      </c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>
      <c r="A50" s="620" t="s">
        <v>319</v>
      </c>
      <c r="B50" s="621" t="s">
        <v>626</v>
      </c>
      <c r="C50" s="622"/>
      <c r="D50" s="370">
        <v>646758</v>
      </c>
      <c r="E50" s="580">
        <v>646758</v>
      </c>
    </row>
    <row r="51" spans="1:5" s="40" customFormat="1" ht="12" customHeight="1" thickBot="1">
      <c r="A51" s="616" t="s">
        <v>636</v>
      </c>
      <c r="B51" s="617" t="s">
        <v>638</v>
      </c>
      <c r="C51" s="618"/>
      <c r="D51" s="370">
        <v>20303819</v>
      </c>
      <c r="E51" s="1047">
        <v>20426258</v>
      </c>
    </row>
    <row r="52" spans="1:5" s="40" customFormat="1" ht="12" customHeight="1" thickBot="1">
      <c r="A52" s="381" t="s">
        <v>13</v>
      </c>
      <c r="B52" s="392" t="s">
        <v>372</v>
      </c>
      <c r="C52" s="497">
        <f>SUM(C53:C57)</f>
        <v>16220000</v>
      </c>
      <c r="D52" s="497">
        <f>SUM(D53:D57)</f>
        <v>16220000</v>
      </c>
      <c r="E52" s="601">
        <f>SUM(E53:E57)</f>
        <v>5513000</v>
      </c>
    </row>
    <row r="53" spans="1:5" s="40" customFormat="1" ht="12" customHeight="1">
      <c r="A53" s="378" t="s">
        <v>322</v>
      </c>
      <c r="B53" s="379" t="s">
        <v>323</v>
      </c>
      <c r="C53" s="405"/>
      <c r="D53" s="405"/>
      <c r="E53" s="443"/>
    </row>
    <row r="54" spans="1:5" s="39" customFormat="1" ht="12" customHeight="1">
      <c r="A54" s="365" t="s">
        <v>324</v>
      </c>
      <c r="B54" s="366" t="s">
        <v>325</v>
      </c>
      <c r="C54" s="370">
        <v>16220000</v>
      </c>
      <c r="D54" s="370">
        <v>16220000</v>
      </c>
      <c r="E54" s="437">
        <v>5513000</v>
      </c>
    </row>
    <row r="55" spans="1:5" s="39" customFormat="1" ht="12" customHeight="1">
      <c r="A55" s="365" t="s">
        <v>326</v>
      </c>
      <c r="B55" s="366" t="s">
        <v>327</v>
      </c>
      <c r="C55" s="370"/>
      <c r="D55" s="370"/>
      <c r="E55" s="437"/>
    </row>
    <row r="56" spans="1:5" s="39" customFormat="1" ht="12" customHeight="1">
      <c r="A56" s="365" t="s">
        <v>328</v>
      </c>
      <c r="B56" s="366" t="s">
        <v>329</v>
      </c>
      <c r="C56" s="370"/>
      <c r="D56" s="370"/>
      <c r="E56" s="437"/>
    </row>
    <row r="57" spans="1:5" s="39" customFormat="1" ht="12" customHeight="1" thickBot="1">
      <c r="A57" s="375" t="s">
        <v>330</v>
      </c>
      <c r="B57" s="376" t="s">
        <v>331</v>
      </c>
      <c r="C57" s="402"/>
      <c r="D57" s="402"/>
      <c r="E57" s="440"/>
    </row>
    <row r="58" spans="1:5" s="40" customFormat="1" ht="12" customHeight="1" thickBot="1">
      <c r="A58" s="381" t="s">
        <v>14</v>
      </c>
      <c r="B58" s="392" t="s">
        <v>378</v>
      </c>
      <c r="C58" s="408">
        <f>SUM(C59:C61)</f>
        <v>0</v>
      </c>
      <c r="D58" s="408">
        <f>SUM(D59:D61)</f>
        <v>1196024</v>
      </c>
      <c r="E58" s="445">
        <f>SUM(E59:E61)</f>
        <v>1196024</v>
      </c>
    </row>
    <row r="59" spans="1:5" s="40" customFormat="1" ht="11.25" customHeight="1">
      <c r="A59" s="378" t="s">
        <v>332</v>
      </c>
      <c r="B59" s="379" t="s">
        <v>373</v>
      </c>
      <c r="C59" s="407"/>
      <c r="D59" s="407"/>
      <c r="E59" s="446"/>
    </row>
    <row r="60" spans="1:5">
      <c r="A60" s="365" t="s">
        <v>780</v>
      </c>
      <c r="B60" s="366" t="s">
        <v>374</v>
      </c>
      <c r="C60" s="371"/>
      <c r="D60" s="371"/>
      <c r="E60" s="439"/>
    </row>
    <row r="61" spans="1:5" s="29" customFormat="1" ht="13.5" customHeight="1" thickBot="1">
      <c r="A61" s="365" t="s">
        <v>661</v>
      </c>
      <c r="B61" s="366" t="s">
        <v>333</v>
      </c>
      <c r="C61" s="370"/>
      <c r="D61" s="370">
        <v>1196024</v>
      </c>
      <c r="E61" s="580">
        <v>1196024</v>
      </c>
    </row>
    <row r="62" spans="1:5" s="41" customFormat="1" ht="12" hidden="1" customHeight="1">
      <c r="A62" s="409" t="s">
        <v>376</v>
      </c>
      <c r="B62" s="410" t="s">
        <v>377</v>
      </c>
      <c r="C62" s="411"/>
      <c r="D62" s="411"/>
      <c r="E62" s="447"/>
    </row>
    <row r="63" spans="1:5" ht="12" customHeight="1" thickBot="1">
      <c r="A63" s="381" t="s">
        <v>15</v>
      </c>
      <c r="B63" s="382" t="s">
        <v>384</v>
      </c>
      <c r="C63" s="404">
        <f>SUM(C64:C66)</f>
        <v>0</v>
      </c>
      <c r="D63" s="404">
        <f>SUM(D64:D66)</f>
        <v>0</v>
      </c>
      <c r="E63" s="441">
        <f>SUM(E64:E66)</f>
        <v>0</v>
      </c>
    </row>
    <row r="64" spans="1:5" ht="12" customHeight="1">
      <c r="A64" s="378" t="s">
        <v>334</v>
      </c>
      <c r="B64" s="379" t="s">
        <v>379</v>
      </c>
      <c r="C64" s="403"/>
      <c r="D64" s="403"/>
      <c r="E64" s="442"/>
    </row>
    <row r="65" spans="1:9" ht="12" customHeight="1">
      <c r="A65" s="365" t="s">
        <v>381</v>
      </c>
      <c r="B65" s="366" t="s">
        <v>380</v>
      </c>
      <c r="C65" s="370"/>
      <c r="D65" s="370"/>
      <c r="E65" s="437"/>
    </row>
    <row r="66" spans="1:9" ht="12" customHeight="1" thickBot="1">
      <c r="A66" s="365" t="s">
        <v>609</v>
      </c>
      <c r="B66" s="366" t="s">
        <v>335</v>
      </c>
      <c r="C66" s="603"/>
      <c r="D66" s="603"/>
      <c r="E66" s="604"/>
    </row>
    <row r="67" spans="1:9" ht="12" customHeight="1" thickBot="1">
      <c r="A67" s="381" t="s">
        <v>35</v>
      </c>
      <c r="B67" s="392" t="s">
        <v>385</v>
      </c>
      <c r="C67" s="497">
        <f>SUM(C8+C16+C23+C30+C40+C52+C58+C63)</f>
        <v>1695616477</v>
      </c>
      <c r="D67" s="605">
        <f>SUM(D8+D16+D23+D30+D40+D52+D58+D63)</f>
        <v>1790294433</v>
      </c>
      <c r="E67" s="573">
        <f>SUM(E8+E16+E23+E30+E40+E52+E58+E63)</f>
        <v>1814247830</v>
      </c>
    </row>
    <row r="68" spans="1:9" ht="12" customHeight="1">
      <c r="A68" s="418" t="s">
        <v>387</v>
      </c>
      <c r="B68" s="417" t="s">
        <v>336</v>
      </c>
      <c r="C68" s="391">
        <f>SUM(C69:C71)</f>
        <v>0</v>
      </c>
      <c r="D68" s="592">
        <f>SUM(D69:D71)</f>
        <v>0</v>
      </c>
      <c r="E68" s="579">
        <f>SUM(E69:E71)</f>
        <v>0</v>
      </c>
    </row>
    <row r="69" spans="1:9" ht="12" hidden="1" customHeight="1">
      <c r="A69" s="365" t="s">
        <v>337</v>
      </c>
      <c r="B69" s="366" t="s">
        <v>338</v>
      </c>
      <c r="C69" s="370"/>
      <c r="D69" s="587"/>
      <c r="E69" s="580"/>
    </row>
    <row r="70" spans="1:9" ht="12" hidden="1" customHeight="1">
      <c r="A70" s="365" t="s">
        <v>339</v>
      </c>
      <c r="B70" s="366" t="s">
        <v>340</v>
      </c>
      <c r="C70" s="370"/>
      <c r="D70" s="587"/>
      <c r="E70" s="580"/>
    </row>
    <row r="71" spans="1:9" ht="12" hidden="1" customHeight="1">
      <c r="A71" s="365" t="s">
        <v>341</v>
      </c>
      <c r="B71" s="373" t="s">
        <v>342</v>
      </c>
      <c r="C71" s="372"/>
      <c r="D71" s="588"/>
      <c r="E71" s="581"/>
    </row>
    <row r="72" spans="1:9" ht="12" customHeight="1">
      <c r="A72" s="418" t="s">
        <v>388</v>
      </c>
      <c r="B72" s="369" t="s">
        <v>343</v>
      </c>
      <c r="C72" s="374"/>
      <c r="D72" s="589"/>
      <c r="E72" s="582"/>
    </row>
    <row r="73" spans="1:9" ht="12" customHeight="1">
      <c r="A73" s="418" t="s">
        <v>389</v>
      </c>
      <c r="B73" s="369" t="s">
        <v>344</v>
      </c>
      <c r="C73" s="374">
        <f>SUM(C74:C75)</f>
        <v>379826770</v>
      </c>
      <c r="D73" s="589">
        <f>SUM(D74:D75)</f>
        <v>379826770</v>
      </c>
      <c r="E73" s="582">
        <f>SUM(E74:E75)</f>
        <v>379826770</v>
      </c>
    </row>
    <row r="74" spans="1:9" ht="12" customHeight="1">
      <c r="A74" s="365" t="s">
        <v>345</v>
      </c>
      <c r="B74" s="366" t="s">
        <v>346</v>
      </c>
      <c r="C74" s="691">
        <v>379826770</v>
      </c>
      <c r="D74" s="691">
        <v>379826770</v>
      </c>
      <c r="E74" s="1361">
        <v>379826770</v>
      </c>
    </row>
    <row r="75" spans="1:9" ht="12" customHeight="1">
      <c r="A75" s="365" t="s">
        <v>347</v>
      </c>
      <c r="B75" s="366" t="s">
        <v>348</v>
      </c>
      <c r="C75" s="374"/>
      <c r="D75" s="590"/>
      <c r="E75" s="583"/>
    </row>
    <row r="76" spans="1:9" s="41" customFormat="1" ht="12" customHeight="1" thickBot="1">
      <c r="A76" s="463" t="s">
        <v>445</v>
      </c>
      <c r="B76" s="464" t="s">
        <v>446</v>
      </c>
      <c r="C76" s="460">
        <v>35800000</v>
      </c>
      <c r="D76" s="460">
        <v>35800000</v>
      </c>
      <c r="E76" s="580">
        <v>46016669</v>
      </c>
    </row>
    <row r="77" spans="1:9" ht="12" customHeight="1" thickBot="1">
      <c r="A77" s="798" t="s">
        <v>390</v>
      </c>
      <c r="B77" s="812" t="s">
        <v>391</v>
      </c>
      <c r="C77" s="374">
        <f>SUM(C68+C72+C73+C76)</f>
        <v>415626770</v>
      </c>
      <c r="D77" s="374">
        <f>SUM(D68+D72+D73+D76)</f>
        <v>415626770</v>
      </c>
      <c r="E77" s="582">
        <f>SUM(E68+E72+E73+E76)</f>
        <v>425843439</v>
      </c>
    </row>
    <row r="78" spans="1:9" ht="12" customHeight="1" thickBot="1">
      <c r="A78" s="798" t="s">
        <v>407</v>
      </c>
      <c r="B78" s="812" t="s">
        <v>392</v>
      </c>
      <c r="C78" s="578"/>
      <c r="D78" s="578"/>
      <c r="E78" s="591"/>
    </row>
    <row r="79" spans="1:9" ht="12" customHeight="1" thickBot="1">
      <c r="A79" s="798" t="s">
        <v>408</v>
      </c>
      <c r="B79" s="812" t="s">
        <v>393</v>
      </c>
      <c r="C79" s="578"/>
      <c r="D79" s="578"/>
      <c r="E79" s="591"/>
    </row>
    <row r="80" spans="1:9" ht="12" customHeight="1" thickBot="1">
      <c r="A80" s="798" t="s">
        <v>16</v>
      </c>
      <c r="B80" s="811" t="s">
        <v>386</v>
      </c>
      <c r="C80" s="578">
        <f>SUM(C77:C79)</f>
        <v>415626770</v>
      </c>
      <c r="D80" s="578">
        <f>SUM(D77:D79)</f>
        <v>415626770</v>
      </c>
      <c r="E80" s="591">
        <f>SUM(E77:E79)</f>
        <v>425843439</v>
      </c>
      <c r="G80" s="23"/>
      <c r="H80" s="23"/>
      <c r="I80" s="23"/>
    </row>
    <row r="81" spans="1:9" ht="24.75" customHeight="1" thickBot="1">
      <c r="A81" s="798" t="s">
        <v>17</v>
      </c>
      <c r="B81" s="799" t="s">
        <v>409</v>
      </c>
      <c r="C81" s="652">
        <f>SUM(C67+C80)</f>
        <v>2111243247</v>
      </c>
      <c r="D81" s="652">
        <f>SUM(D67+D80)</f>
        <v>2205921203</v>
      </c>
      <c r="E81" s="649">
        <f>SUM(E67+E80)</f>
        <v>2240091269</v>
      </c>
      <c r="G81" s="881"/>
      <c r="H81" s="881"/>
      <c r="I81" s="881"/>
    </row>
    <row r="83" spans="1:9" ht="13.5" thickBot="1"/>
    <row r="84" spans="1:9" s="21" customFormat="1" ht="38.1" customHeight="1" thickBot="1">
      <c r="A84" s="492"/>
      <c r="B84" s="493" t="s">
        <v>23</v>
      </c>
      <c r="C84" s="494" t="s">
        <v>5</v>
      </c>
      <c r="D84" s="494" t="s">
        <v>6</v>
      </c>
      <c r="E84" s="495" t="s">
        <v>7</v>
      </c>
      <c r="H84" s="1362"/>
    </row>
    <row r="85" spans="1:9" s="22" customFormat="1" ht="12" customHeight="1" thickBot="1">
      <c r="A85" s="18">
        <v>1</v>
      </c>
      <c r="B85" s="19">
        <v>2</v>
      </c>
      <c r="C85" s="19">
        <v>3</v>
      </c>
      <c r="D85" s="19">
        <v>4</v>
      </c>
      <c r="E85" s="20">
        <v>5</v>
      </c>
      <c r="H85" s="1362"/>
    </row>
    <row r="86" spans="1:9" s="21" customFormat="1" ht="12" customHeight="1" thickBot="1">
      <c r="A86" s="14" t="s">
        <v>8</v>
      </c>
      <c r="B86" s="17" t="s">
        <v>265</v>
      </c>
      <c r="C86" s="149">
        <f>+C87+C88+C89+C90+C91</f>
        <v>491030897</v>
      </c>
      <c r="D86" s="149">
        <f>+D87+D88+D89+D90+D91</f>
        <v>539647109</v>
      </c>
      <c r="E86" s="73">
        <f>+E87+E88+E89+E90+E91</f>
        <v>449800052</v>
      </c>
      <c r="H86" s="1362"/>
    </row>
    <row r="87" spans="1:9" s="21" customFormat="1" ht="12" customHeight="1">
      <c r="A87" s="11" t="s">
        <v>217</v>
      </c>
      <c r="B87" s="6" t="s">
        <v>24</v>
      </c>
      <c r="C87" s="152">
        <v>185872400</v>
      </c>
      <c r="D87" s="152">
        <v>191489011</v>
      </c>
      <c r="E87" s="75">
        <v>172374527</v>
      </c>
      <c r="H87" s="1362"/>
    </row>
    <row r="88" spans="1:9" s="21" customFormat="1" ht="12" customHeight="1">
      <c r="A88" s="9" t="s">
        <v>218</v>
      </c>
      <c r="B88" s="5" t="s">
        <v>25</v>
      </c>
      <c r="C88" s="154">
        <v>17213668</v>
      </c>
      <c r="D88" s="154">
        <v>17918085</v>
      </c>
      <c r="E88" s="76">
        <v>15177552</v>
      </c>
      <c r="H88" s="1363"/>
    </row>
    <row r="89" spans="1:9" s="21" customFormat="1" ht="12" customHeight="1">
      <c r="A89" s="9" t="s">
        <v>219</v>
      </c>
      <c r="B89" s="5" t="s">
        <v>26</v>
      </c>
      <c r="C89" s="154">
        <v>219944829</v>
      </c>
      <c r="D89" s="154">
        <v>260043989</v>
      </c>
      <c r="E89" s="78">
        <v>194685627</v>
      </c>
    </row>
    <row r="90" spans="1:9" s="21" customFormat="1" ht="12" customHeight="1">
      <c r="A90" s="9" t="s">
        <v>220</v>
      </c>
      <c r="B90" s="7" t="s">
        <v>27</v>
      </c>
      <c r="C90" s="154">
        <v>67000000</v>
      </c>
      <c r="D90" s="154">
        <v>68000000</v>
      </c>
      <c r="E90" s="1117">
        <v>66498593</v>
      </c>
    </row>
    <row r="91" spans="1:9" s="21" customFormat="1" ht="12" customHeight="1">
      <c r="A91" s="9" t="s">
        <v>221</v>
      </c>
      <c r="B91" s="12" t="s">
        <v>28</v>
      </c>
      <c r="C91" s="154">
        <v>1000000</v>
      </c>
      <c r="D91" s="154">
        <v>2196024</v>
      </c>
      <c r="E91" s="78">
        <v>1063753</v>
      </c>
    </row>
    <row r="92" spans="1:9" s="344" customFormat="1" ht="12" customHeight="1">
      <c r="A92" s="342" t="s">
        <v>229</v>
      </c>
      <c r="B92" s="345" t="s">
        <v>223</v>
      </c>
      <c r="C92" s="330"/>
      <c r="D92" s="330"/>
      <c r="E92" s="331">
        <v>1063753</v>
      </c>
    </row>
    <row r="93" spans="1:9" s="344" customFormat="1" ht="12" customHeight="1">
      <c r="A93" s="342" t="s">
        <v>230</v>
      </c>
      <c r="B93" s="345" t="s">
        <v>224</v>
      </c>
      <c r="C93" s="330"/>
      <c r="D93" s="330"/>
      <c r="E93" s="331"/>
    </row>
    <row r="94" spans="1:9" s="344" customFormat="1" ht="12" customHeight="1">
      <c r="A94" s="342" t="s">
        <v>231</v>
      </c>
      <c r="B94" s="343" t="s">
        <v>225</v>
      </c>
      <c r="C94" s="330"/>
      <c r="D94" s="330"/>
      <c r="E94" s="331"/>
    </row>
    <row r="95" spans="1:9" s="344" customFormat="1" ht="12" customHeight="1">
      <c r="A95" s="346" t="s">
        <v>232</v>
      </c>
      <c r="B95" s="347" t="s">
        <v>226</v>
      </c>
      <c r="C95" s="330"/>
      <c r="D95" s="330"/>
      <c r="E95" s="331"/>
    </row>
    <row r="96" spans="1:9" s="344" customFormat="1" ht="12" customHeight="1">
      <c r="A96" s="342" t="s">
        <v>233</v>
      </c>
      <c r="B96" s="347" t="s">
        <v>227</v>
      </c>
      <c r="C96" s="330"/>
      <c r="D96" s="330">
        <v>1196024</v>
      </c>
      <c r="E96" s="331"/>
    </row>
    <row r="97" spans="1:5" s="344" customFormat="1" ht="12" customHeight="1">
      <c r="A97" s="348" t="s">
        <v>234</v>
      </c>
      <c r="B97" s="345" t="s">
        <v>240</v>
      </c>
      <c r="C97" s="330"/>
      <c r="D97" s="330"/>
      <c r="E97" s="331"/>
    </row>
    <row r="98" spans="1:5" s="344" customFormat="1" ht="12" customHeight="1">
      <c r="A98" s="348" t="s">
        <v>235</v>
      </c>
      <c r="B98" s="343" t="s">
        <v>241</v>
      </c>
      <c r="C98" s="330"/>
      <c r="D98" s="330"/>
      <c r="E98" s="331"/>
    </row>
    <row r="99" spans="1:5" s="344" customFormat="1" ht="12" customHeight="1">
      <c r="A99" s="348" t="s">
        <v>236</v>
      </c>
      <c r="B99" s="347" t="s">
        <v>242</v>
      </c>
      <c r="C99" s="330"/>
      <c r="D99" s="330"/>
      <c r="E99" s="331"/>
    </row>
    <row r="100" spans="1:5" s="344" customFormat="1" ht="12" customHeight="1">
      <c r="A100" s="348" t="s">
        <v>237</v>
      </c>
      <c r="B100" s="347" t="s">
        <v>243</v>
      </c>
      <c r="C100" s="330"/>
      <c r="D100" s="330"/>
      <c r="E100" s="331"/>
    </row>
    <row r="101" spans="1:5" s="344" customFormat="1" ht="12" customHeight="1">
      <c r="A101" s="348" t="s">
        <v>239</v>
      </c>
      <c r="B101" s="347" t="s">
        <v>244</v>
      </c>
      <c r="C101" s="330"/>
      <c r="D101" s="330"/>
      <c r="E101" s="331"/>
    </row>
    <row r="102" spans="1:5" s="344" customFormat="1" ht="12" customHeight="1" thickBot="1">
      <c r="A102" s="349" t="s">
        <v>612</v>
      </c>
      <c r="B102" s="350" t="s">
        <v>245</v>
      </c>
      <c r="C102" s="332">
        <v>1000000</v>
      </c>
      <c r="D102" s="332">
        <v>1000000</v>
      </c>
      <c r="E102" s="333"/>
    </row>
    <row r="103" spans="1:5" s="21" customFormat="1" ht="12" customHeight="1" thickBot="1">
      <c r="A103" s="13" t="s">
        <v>9</v>
      </c>
      <c r="B103" s="16" t="s">
        <v>266</v>
      </c>
      <c r="C103" s="150">
        <f>+C104+C105+C106</f>
        <v>532030142</v>
      </c>
      <c r="D103" s="150">
        <f>+D104+D105+D106</f>
        <v>572132219</v>
      </c>
      <c r="E103" s="74">
        <f>+E104+E105+E106</f>
        <v>63699518</v>
      </c>
    </row>
    <row r="104" spans="1:5" s="21" customFormat="1" ht="12" customHeight="1">
      <c r="A104" s="10" t="s">
        <v>246</v>
      </c>
      <c r="B104" s="5" t="s">
        <v>29</v>
      </c>
      <c r="C104" s="151">
        <v>279296430</v>
      </c>
      <c r="D104" s="1356">
        <v>288698292</v>
      </c>
      <c r="E104" s="77">
        <v>15361825</v>
      </c>
    </row>
    <row r="105" spans="1:5" s="21" customFormat="1" ht="12" customHeight="1">
      <c r="A105" s="10" t="s">
        <v>247</v>
      </c>
      <c r="B105" s="8" t="s">
        <v>30</v>
      </c>
      <c r="C105" s="151">
        <v>252733712</v>
      </c>
      <c r="D105" s="1355">
        <v>283433927</v>
      </c>
      <c r="E105" s="76">
        <v>48337693</v>
      </c>
    </row>
    <row r="106" spans="1:5" s="21" customFormat="1" ht="12" customHeight="1" thickBot="1">
      <c r="A106" s="10" t="s">
        <v>248</v>
      </c>
      <c r="B106" s="341" t="s">
        <v>249</v>
      </c>
      <c r="C106" s="151"/>
      <c r="D106" s="151"/>
      <c r="E106" s="76"/>
    </row>
    <row r="107" spans="1:5" s="344" customFormat="1" ht="12" hidden="1" customHeight="1">
      <c r="A107" s="351" t="s">
        <v>250</v>
      </c>
      <c r="B107" s="64" t="s">
        <v>264</v>
      </c>
      <c r="C107" s="328"/>
      <c r="D107" s="328"/>
      <c r="E107" s="329"/>
    </row>
    <row r="108" spans="1:5" s="344" customFormat="1" ht="12" hidden="1" customHeight="1">
      <c r="A108" s="351" t="s">
        <v>251</v>
      </c>
      <c r="B108" s="352" t="s">
        <v>258</v>
      </c>
      <c r="C108" s="328"/>
      <c r="D108" s="328"/>
      <c r="E108" s="329"/>
    </row>
    <row r="109" spans="1:5" s="344" customFormat="1" ht="16.5" hidden="1" thickBot="1">
      <c r="A109" s="351" t="s">
        <v>252</v>
      </c>
      <c r="B109" s="353" t="s">
        <v>259</v>
      </c>
      <c r="C109" s="328"/>
      <c r="D109" s="328"/>
      <c r="E109" s="329"/>
    </row>
    <row r="110" spans="1:5" s="344" customFormat="1" ht="12" hidden="1" customHeight="1">
      <c r="A110" s="351" t="s">
        <v>253</v>
      </c>
      <c r="B110" s="353" t="s">
        <v>260</v>
      </c>
      <c r="C110" s="354"/>
      <c r="D110" s="354"/>
      <c r="E110" s="355"/>
    </row>
    <row r="111" spans="1:5" s="344" customFormat="1" ht="12" hidden="1" customHeight="1">
      <c r="A111" s="351" t="s">
        <v>254</v>
      </c>
      <c r="B111" s="353" t="s">
        <v>261</v>
      </c>
      <c r="C111" s="354"/>
      <c r="D111" s="354"/>
      <c r="E111" s="355"/>
    </row>
    <row r="112" spans="1:5" s="344" customFormat="1" ht="15" hidden="1" customHeight="1">
      <c r="A112" s="351" t="s">
        <v>255</v>
      </c>
      <c r="B112" s="353" t="s">
        <v>262</v>
      </c>
      <c r="C112" s="354"/>
      <c r="D112" s="354"/>
      <c r="E112" s="355"/>
    </row>
    <row r="113" spans="1:8" s="344" customFormat="1" ht="12.75" hidden="1" customHeight="1">
      <c r="A113" s="356" t="s">
        <v>256</v>
      </c>
      <c r="B113" s="353" t="s">
        <v>32</v>
      </c>
      <c r="C113" s="357"/>
      <c r="D113" s="357"/>
      <c r="E113" s="358"/>
    </row>
    <row r="114" spans="1:8" s="344" customFormat="1" ht="14.25" hidden="1" customHeight="1">
      <c r="A114" s="359" t="s">
        <v>257</v>
      </c>
      <c r="B114" s="360" t="s">
        <v>263</v>
      </c>
      <c r="C114" s="357"/>
      <c r="D114" s="357"/>
      <c r="E114" s="358"/>
    </row>
    <row r="115" spans="1:8" s="21" customFormat="1" ht="12" customHeight="1" thickBot="1">
      <c r="A115" s="13" t="s">
        <v>10</v>
      </c>
      <c r="B115" s="361" t="s">
        <v>267</v>
      </c>
      <c r="C115" s="149">
        <f>+C86+C103</f>
        <v>1023061039</v>
      </c>
      <c r="D115" s="149">
        <f>+D86+D103</f>
        <v>1111779328</v>
      </c>
      <c r="E115" s="73">
        <f>+E86+E103</f>
        <v>513499570</v>
      </c>
    </row>
    <row r="116" spans="1:8" s="21" customFormat="1" ht="12" customHeight="1" thickBot="1">
      <c r="A116" s="67" t="s">
        <v>394</v>
      </c>
      <c r="B116" s="424" t="s">
        <v>395</v>
      </c>
      <c r="C116" s="150">
        <f>SUM(C117:C119)</f>
        <v>0</v>
      </c>
      <c r="D116" s="150">
        <f>SUM(D117:D119)</f>
        <v>0</v>
      </c>
      <c r="E116" s="74">
        <f>SUM(E117:E119)</f>
        <v>0</v>
      </c>
    </row>
    <row r="117" spans="1:8" s="21" customFormat="1" ht="12" customHeight="1">
      <c r="A117" s="68" t="s">
        <v>396</v>
      </c>
      <c r="B117" s="69" t="s">
        <v>399</v>
      </c>
      <c r="C117" s="151"/>
      <c r="D117" s="151"/>
      <c r="E117" s="76"/>
    </row>
    <row r="118" spans="1:8" s="21" customFormat="1" ht="12" customHeight="1">
      <c r="A118" s="66" t="s">
        <v>397</v>
      </c>
      <c r="B118" s="63" t="s">
        <v>443</v>
      </c>
      <c r="C118" s="151"/>
      <c r="D118" s="151"/>
      <c r="E118" s="76"/>
    </row>
    <row r="119" spans="1:8" s="21" customFormat="1" ht="12" customHeight="1" thickBot="1">
      <c r="A119" s="70" t="s">
        <v>398</v>
      </c>
      <c r="B119" s="71" t="s">
        <v>444</v>
      </c>
      <c r="C119" s="154"/>
      <c r="D119" s="154"/>
      <c r="E119" s="78"/>
    </row>
    <row r="120" spans="1:8" s="21" customFormat="1" ht="12" customHeight="1" thickBot="1">
      <c r="A120" s="67" t="s">
        <v>402</v>
      </c>
      <c r="B120" s="424" t="s">
        <v>403</v>
      </c>
      <c r="C120" s="157"/>
      <c r="D120" s="157"/>
      <c r="E120" s="158"/>
    </row>
    <row r="121" spans="1:8" s="21" customFormat="1" ht="12" customHeight="1" thickBot="1">
      <c r="A121" s="67" t="s">
        <v>610</v>
      </c>
      <c r="B121" s="424" t="s">
        <v>613</v>
      </c>
      <c r="C121" s="151">
        <v>35800000</v>
      </c>
      <c r="D121" s="151">
        <v>36415000</v>
      </c>
      <c r="E121" s="76">
        <v>36414109</v>
      </c>
      <c r="H121" s="1362"/>
    </row>
    <row r="122" spans="1:8" s="21" customFormat="1" ht="12" customHeight="1" thickBot="1">
      <c r="A122" s="67" t="s">
        <v>533</v>
      </c>
      <c r="B122" s="424" t="s">
        <v>534</v>
      </c>
      <c r="C122" s="154">
        <v>1155883663</v>
      </c>
      <c r="D122" s="154">
        <v>1174908109</v>
      </c>
      <c r="E122" s="635">
        <v>1149409012</v>
      </c>
      <c r="H122" s="1362"/>
    </row>
    <row r="123" spans="1:8" s="21" customFormat="1" ht="12" customHeight="1" thickBot="1">
      <c r="A123" s="425" t="s">
        <v>411</v>
      </c>
      <c r="B123" s="424" t="s">
        <v>410</v>
      </c>
      <c r="C123" s="157">
        <f>SUM(C116+C120+C121+C122)</f>
        <v>1191683663</v>
      </c>
      <c r="D123" s="157">
        <f>SUM(D116+D120+D121+D122)</f>
        <v>1211323109</v>
      </c>
      <c r="E123" s="158">
        <f>SUM(E116+E120+E121+E122)</f>
        <v>1185823121</v>
      </c>
    </row>
    <row r="124" spans="1:8" s="21" customFormat="1" ht="12" customHeight="1" thickBot="1">
      <c r="A124" s="425" t="s">
        <v>412</v>
      </c>
      <c r="B124" s="424" t="s">
        <v>404</v>
      </c>
      <c r="C124" s="157"/>
      <c r="D124" s="157"/>
      <c r="E124" s="158"/>
    </row>
    <row r="125" spans="1:8" s="21" customFormat="1" ht="12" customHeight="1" thickBot="1">
      <c r="A125" s="425" t="s">
        <v>413</v>
      </c>
      <c r="B125" s="424" t="s">
        <v>405</v>
      </c>
      <c r="C125" s="157"/>
      <c r="D125" s="157"/>
      <c r="E125" s="158"/>
    </row>
    <row r="126" spans="1:8" s="21" customFormat="1" ht="12" customHeight="1" thickBot="1">
      <c r="A126" s="65" t="s">
        <v>33</v>
      </c>
      <c r="B126" s="92" t="s">
        <v>406</v>
      </c>
      <c r="C126" s="159">
        <f>SUM(C123:C125)</f>
        <v>1191683663</v>
      </c>
      <c r="D126" s="159">
        <f>SUM(D123:D125)</f>
        <v>1211323109</v>
      </c>
      <c r="E126" s="80">
        <f>SUM(E123:E125)</f>
        <v>1185823121</v>
      </c>
    </row>
    <row r="127" spans="1:8" s="1" customFormat="1" ht="28.5" customHeight="1" thickBot="1">
      <c r="A127" s="72" t="s">
        <v>12</v>
      </c>
      <c r="B127" s="93" t="s">
        <v>414</v>
      </c>
      <c r="C127" s="651">
        <f>SUM(C115+C126)</f>
        <v>2214744702</v>
      </c>
      <c r="D127" s="651">
        <f>SUM(D115+D126)</f>
        <v>2323102437</v>
      </c>
      <c r="E127" s="648">
        <f>SUM(E115+E126)</f>
        <v>1699322691</v>
      </c>
    </row>
  </sheetData>
  <mergeCells count="2"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8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H124"/>
  <sheetViews>
    <sheetView workbookViewId="0">
      <selection activeCell="G14" sqref="G14"/>
    </sheetView>
  </sheetViews>
  <sheetFormatPr defaultRowHeight="12.75"/>
  <cols>
    <col min="1" max="1" width="9.6640625" style="98" customWidth="1"/>
    <col min="2" max="2" width="59.33203125" style="98" customWidth="1"/>
    <col min="3" max="5" width="15.83203125" style="99" customWidth="1"/>
    <col min="6" max="8" width="14.6640625" style="4" bestFit="1" customWidth="1"/>
    <col min="9" max="16384" width="9.33203125" style="4"/>
  </cols>
  <sheetData>
    <row r="1" spans="1:5" s="2" customFormat="1" ht="16.5" customHeight="1" thickBot="1">
      <c r="A1" s="50"/>
      <c r="B1" s="51"/>
      <c r="C1" s="59"/>
      <c r="D1" s="59"/>
      <c r="E1" s="59" t="s">
        <v>963</v>
      </c>
    </row>
    <row r="2" spans="1:5" s="37" customFormat="1" ht="22.5" customHeight="1">
      <c r="A2" s="306"/>
      <c r="B2" s="1759" t="s">
        <v>118</v>
      </c>
      <c r="C2" s="1760"/>
      <c r="D2" s="1761"/>
      <c r="E2" s="90" t="s">
        <v>119</v>
      </c>
    </row>
    <row r="3" spans="1:5" s="37" customFormat="1" ht="16.5" thickBot="1">
      <c r="A3" s="52"/>
      <c r="B3" s="1762" t="s">
        <v>538</v>
      </c>
      <c r="C3" s="1763"/>
      <c r="D3" s="1764"/>
      <c r="E3" s="91" t="s">
        <v>121</v>
      </c>
    </row>
    <row r="4" spans="1:5" s="38" customFormat="1" ht="15.95" customHeight="1" thickBot="1">
      <c r="A4" s="53"/>
      <c r="B4" s="53"/>
      <c r="C4" s="54"/>
      <c r="D4" s="54"/>
      <c r="E4" s="54" t="s">
        <v>825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2</v>
      </c>
      <c r="B6" s="48">
        <v>3</v>
      </c>
      <c r="C6" s="48">
        <v>4</v>
      </c>
      <c r="D6" s="166">
        <v>5</v>
      </c>
      <c r="E6" s="165">
        <v>6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6345000</v>
      </c>
      <c r="D7" s="457">
        <f>SUM(D15+D8)</f>
        <v>38654778</v>
      </c>
      <c r="E7" s="457">
        <f>SUM(E15+E8)</f>
        <v>34615788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customHeight="1">
      <c r="A13" s="365" t="s">
        <v>276</v>
      </c>
      <c r="B13" s="366" t="s">
        <v>624</v>
      </c>
      <c r="C13" s="367"/>
      <c r="D13" s="367"/>
      <c r="E13" s="429"/>
    </row>
    <row r="14" spans="1:5" s="39" customFormat="1" ht="12" customHeight="1" thickBot="1">
      <c r="A14" s="375" t="s">
        <v>277</v>
      </c>
      <c r="B14" s="376" t="s">
        <v>625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497">
        <f>SUM(C16:C20)</f>
        <v>6345000</v>
      </c>
      <c r="D15" s="497">
        <f>SUM(D16:D20)</f>
        <v>38654778</v>
      </c>
      <c r="E15" s="601">
        <f>SUM(E16:E20)</f>
        <v>34615788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>
        <v>6345000</v>
      </c>
      <c r="D20" s="367">
        <v>38654778</v>
      </c>
      <c r="E20" s="597">
        <v>34615788</v>
      </c>
    </row>
    <row r="21" spans="1:5" s="40" customFormat="1" ht="12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497">
        <f>SUM(C23:C27)</f>
        <v>150000000</v>
      </c>
      <c r="D22" s="497">
        <f>SUM(D23:D27)</f>
        <v>159974105</v>
      </c>
      <c r="E22" s="601">
        <f>SUM(E23:E27)</f>
        <v>3574105</v>
      </c>
    </row>
    <row r="23" spans="1:5" s="39" customFormat="1" ht="12" customHeight="1">
      <c r="A23" s="378" t="s">
        <v>284</v>
      </c>
      <c r="B23" s="379" t="s">
        <v>285</v>
      </c>
      <c r="C23" s="403">
        <v>150000000</v>
      </c>
      <c r="D23" s="403">
        <v>150000000</v>
      </c>
      <c r="E23" s="442"/>
    </row>
    <row r="24" spans="1:5" s="40" customFormat="1" ht="12" customHeight="1">
      <c r="A24" s="365" t="s">
        <v>286</v>
      </c>
      <c r="B24" s="366" t="s">
        <v>360</v>
      </c>
      <c r="C24" s="603"/>
      <c r="D24" s="368"/>
      <c r="E24" s="435"/>
    </row>
    <row r="25" spans="1:5" s="40" customFormat="1" ht="12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customHeight="1" thickBot="1">
      <c r="A27" s="413" t="s">
        <v>289</v>
      </c>
      <c r="B27" s="412" t="s">
        <v>363</v>
      </c>
      <c r="C27" s="390"/>
      <c r="D27" s="151">
        <v>9974105</v>
      </c>
      <c r="E27" s="76">
        <v>3574105</v>
      </c>
    </row>
    <row r="28" spans="1:5" s="40" customFormat="1" ht="12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497">
        <f>SUM(C31+C33+C38)</f>
        <v>220300000</v>
      </c>
      <c r="D29" s="497">
        <f>SUM(D31+D33+D38)</f>
        <v>226554589</v>
      </c>
      <c r="E29" s="601">
        <f>SUM(E31+E33+E38)</f>
        <v>248994131</v>
      </c>
    </row>
    <row r="30" spans="1:5" s="40" customFormat="1" ht="12" customHeight="1">
      <c r="A30" s="378" t="s">
        <v>290</v>
      </c>
      <c r="B30" s="379" t="s">
        <v>291</v>
      </c>
      <c r="C30" s="380">
        <v>220300000</v>
      </c>
      <c r="D30" s="380">
        <v>226554589</v>
      </c>
      <c r="E30" s="432">
        <v>248994131</v>
      </c>
    </row>
    <row r="31" spans="1:5" s="40" customFormat="1" ht="12" customHeight="1">
      <c r="A31" s="365" t="s">
        <v>292</v>
      </c>
      <c r="B31" s="366" t="s">
        <v>293</v>
      </c>
      <c r="C31" s="458">
        <v>18000000</v>
      </c>
      <c r="D31" s="458">
        <v>18000000</v>
      </c>
      <c r="E31" s="1360">
        <v>18464208</v>
      </c>
    </row>
    <row r="32" spans="1:5" s="40" customFormat="1" ht="12" customHeight="1">
      <c r="A32" s="393" t="s">
        <v>292</v>
      </c>
      <c r="B32" s="394" t="s">
        <v>364</v>
      </c>
      <c r="C32" s="395">
        <v>18000000</v>
      </c>
      <c r="D32" s="395">
        <v>18000000</v>
      </c>
      <c r="E32" s="1098">
        <v>18464208</v>
      </c>
    </row>
    <row r="33" spans="1:8" s="40" customFormat="1" ht="12" customHeight="1">
      <c r="A33" s="365" t="s">
        <v>367</v>
      </c>
      <c r="B33" s="397" t="s">
        <v>368</v>
      </c>
      <c r="C33" s="458">
        <v>202300000</v>
      </c>
      <c r="D33" s="458">
        <v>208554589</v>
      </c>
      <c r="E33" s="716">
        <v>230529923</v>
      </c>
    </row>
    <row r="34" spans="1:8" s="40" customFormat="1" ht="12" customHeight="1">
      <c r="A34" s="365" t="s">
        <v>294</v>
      </c>
      <c r="B34" s="398" t="s">
        <v>369</v>
      </c>
      <c r="C34" s="370">
        <v>202300000</v>
      </c>
      <c r="D34" s="370">
        <v>208554589</v>
      </c>
      <c r="E34" s="579">
        <v>230529923</v>
      </c>
    </row>
    <row r="35" spans="1:8" s="40" customFormat="1" ht="12" customHeight="1">
      <c r="A35" s="393" t="s">
        <v>294</v>
      </c>
      <c r="B35" s="399" t="s">
        <v>365</v>
      </c>
      <c r="C35" s="370">
        <v>202300000</v>
      </c>
      <c r="D35" s="370">
        <v>208554589</v>
      </c>
      <c r="E35" s="579">
        <v>230529923</v>
      </c>
    </row>
    <row r="36" spans="1:8" s="40" customFormat="1" ht="12" customHeight="1">
      <c r="A36" s="365" t="s">
        <v>295</v>
      </c>
      <c r="B36" s="400" t="s">
        <v>296</v>
      </c>
      <c r="C36" s="368"/>
      <c r="D36" s="368"/>
      <c r="E36" s="435"/>
    </row>
    <row r="37" spans="1:8" s="40" customFormat="1" ht="12" customHeight="1">
      <c r="A37" s="365" t="s">
        <v>297</v>
      </c>
      <c r="B37" s="400" t="s">
        <v>298</v>
      </c>
      <c r="C37" s="372"/>
      <c r="D37" s="372"/>
      <c r="E37" s="448"/>
    </row>
    <row r="38" spans="1:8" s="40" customFormat="1" ht="12" customHeight="1" thickBot="1">
      <c r="A38" s="375" t="s">
        <v>299</v>
      </c>
      <c r="B38" s="376" t="s">
        <v>300</v>
      </c>
      <c r="C38" s="406"/>
      <c r="D38" s="406"/>
      <c r="E38" s="440"/>
    </row>
    <row r="39" spans="1:8" s="40" customFormat="1" ht="12" customHeight="1" thickBot="1">
      <c r="A39" s="381" t="s">
        <v>12</v>
      </c>
      <c r="B39" s="392" t="s">
        <v>371</v>
      </c>
      <c r="C39" s="497">
        <f>SUM(C40:C49)</f>
        <v>108169000</v>
      </c>
      <c r="D39" s="497">
        <f>SUM(D40:D49)</f>
        <v>110517732</v>
      </c>
      <c r="E39" s="601">
        <f>SUM(E40:E49)</f>
        <v>69407409</v>
      </c>
    </row>
    <row r="40" spans="1:8" s="40" customFormat="1" ht="12" customHeight="1">
      <c r="A40" s="378" t="s">
        <v>301</v>
      </c>
      <c r="B40" s="379" t="s">
        <v>302</v>
      </c>
      <c r="C40" s="403">
        <v>20000000</v>
      </c>
      <c r="D40" s="403">
        <v>20000000</v>
      </c>
      <c r="E40" s="442">
        <v>20838161</v>
      </c>
    </row>
    <row r="41" spans="1:8" s="40" customFormat="1" ht="12" customHeight="1">
      <c r="A41" s="365" t="s">
        <v>303</v>
      </c>
      <c r="B41" s="366" t="s">
        <v>304</v>
      </c>
      <c r="C41" s="370">
        <v>40776000</v>
      </c>
      <c r="D41" s="370">
        <v>42052500</v>
      </c>
      <c r="E41" s="437">
        <v>40508519</v>
      </c>
      <c r="F41" s="873"/>
      <c r="G41" s="873"/>
      <c r="H41" s="873"/>
    </row>
    <row r="42" spans="1:8" s="40" customFormat="1" ht="12" customHeight="1">
      <c r="A42" s="365" t="s">
        <v>305</v>
      </c>
      <c r="B42" s="366" t="s">
        <v>306</v>
      </c>
      <c r="C42" s="370"/>
      <c r="D42" s="370"/>
      <c r="E42" s="437"/>
    </row>
    <row r="43" spans="1:8" s="40" customFormat="1" ht="12" customHeight="1">
      <c r="A43" s="365" t="s">
        <v>307</v>
      </c>
      <c r="B43" s="366" t="s">
        <v>308</v>
      </c>
      <c r="C43" s="371"/>
      <c r="D43" s="371"/>
      <c r="E43" s="439"/>
    </row>
    <row r="44" spans="1:8" s="39" customFormat="1" ht="12" customHeight="1">
      <c r="A44" s="365" t="s">
        <v>309</v>
      </c>
      <c r="B44" s="366" t="s">
        <v>310</v>
      </c>
      <c r="C44" s="370"/>
      <c r="D44" s="370"/>
      <c r="E44" s="437"/>
    </row>
    <row r="45" spans="1:8" s="40" customFormat="1" ht="12" customHeight="1">
      <c r="A45" s="365" t="s">
        <v>311</v>
      </c>
      <c r="B45" s="366" t="s">
        <v>312</v>
      </c>
      <c r="C45" s="370">
        <v>6893000</v>
      </c>
      <c r="D45" s="370">
        <v>6893000</v>
      </c>
      <c r="E45" s="437">
        <v>8060729</v>
      </c>
      <c r="F45" s="873"/>
      <c r="G45" s="873"/>
      <c r="H45" s="873"/>
    </row>
    <row r="46" spans="1:8" s="40" customFormat="1" ht="12" customHeight="1">
      <c r="A46" s="365" t="s">
        <v>313</v>
      </c>
      <c r="B46" s="366" t="s">
        <v>314</v>
      </c>
      <c r="C46" s="370">
        <v>40500000</v>
      </c>
      <c r="D46" s="370">
        <v>41572232</v>
      </c>
      <c r="E46" s="437"/>
    </row>
    <row r="47" spans="1:8" s="40" customFormat="1" ht="12" customHeight="1">
      <c r="A47" s="365" t="s">
        <v>315</v>
      </c>
      <c r="B47" s="366" t="s">
        <v>316</v>
      </c>
      <c r="C47" s="370"/>
      <c r="D47" s="370"/>
      <c r="E47" s="437"/>
    </row>
    <row r="48" spans="1:8" s="40" customFormat="1" ht="12" customHeight="1">
      <c r="A48" s="365" t="s">
        <v>319</v>
      </c>
      <c r="B48" s="366" t="s">
        <v>626</v>
      </c>
      <c r="C48" s="370"/>
      <c r="D48" s="370"/>
      <c r="E48" s="437"/>
    </row>
    <row r="49" spans="1:8" s="40" customFormat="1" ht="12" customHeight="1" thickBot="1">
      <c r="A49" s="375" t="s">
        <v>636</v>
      </c>
      <c r="B49" s="376" t="s">
        <v>320</v>
      </c>
      <c r="C49" s="390"/>
      <c r="D49" s="390"/>
      <c r="E49" s="436"/>
      <c r="F49" s="873"/>
      <c r="H49" s="873"/>
    </row>
    <row r="50" spans="1:8" s="40" customFormat="1" ht="12" customHeight="1" thickBot="1">
      <c r="A50" s="381" t="s">
        <v>13</v>
      </c>
      <c r="B50" s="392" t="s">
        <v>372</v>
      </c>
      <c r="C50" s="497">
        <f>SUM(C51:C55)</f>
        <v>2805000</v>
      </c>
      <c r="D50" s="497">
        <f>SUM(D51:D55)</f>
        <v>2805000</v>
      </c>
      <c r="E50" s="601">
        <f>SUM(E51:E55)</f>
        <v>2805000</v>
      </c>
    </row>
    <row r="51" spans="1:8" s="40" customFormat="1" ht="12" customHeight="1">
      <c r="A51" s="378" t="s">
        <v>322</v>
      </c>
      <c r="B51" s="379" t="s">
        <v>323</v>
      </c>
      <c r="C51" s="405"/>
      <c r="D51" s="405"/>
      <c r="E51" s="443"/>
    </row>
    <row r="52" spans="1:8" s="39" customFormat="1" ht="12" customHeight="1">
      <c r="A52" s="365" t="s">
        <v>324</v>
      </c>
      <c r="B52" s="366" t="s">
        <v>325</v>
      </c>
      <c r="C52" s="370">
        <v>2805000</v>
      </c>
      <c r="D52" s="370">
        <v>2805000</v>
      </c>
      <c r="E52" s="370">
        <v>2805000</v>
      </c>
    </row>
    <row r="53" spans="1:8" s="39" customFormat="1" ht="12" customHeight="1">
      <c r="A53" s="365" t="s">
        <v>326</v>
      </c>
      <c r="B53" s="366" t="s">
        <v>327</v>
      </c>
      <c r="C53" s="370"/>
      <c r="D53" s="370"/>
      <c r="E53" s="437"/>
    </row>
    <row r="54" spans="1:8" s="39" customFormat="1" ht="12" customHeight="1">
      <c r="A54" s="365" t="s">
        <v>328</v>
      </c>
      <c r="B54" s="366" t="s">
        <v>329</v>
      </c>
      <c r="C54" s="370"/>
      <c r="D54" s="370"/>
      <c r="E54" s="437"/>
    </row>
    <row r="55" spans="1:8" s="39" customFormat="1" ht="12" customHeight="1" thickBot="1">
      <c r="A55" s="375" t="s">
        <v>330</v>
      </c>
      <c r="B55" s="376" t="s">
        <v>331</v>
      </c>
      <c r="C55" s="406"/>
      <c r="D55" s="406"/>
      <c r="E55" s="444"/>
    </row>
    <row r="56" spans="1:8" s="40" customFormat="1" ht="12" customHeight="1" thickBot="1">
      <c r="A56" s="381" t="s">
        <v>14</v>
      </c>
      <c r="B56" s="392" t="s">
        <v>378</v>
      </c>
      <c r="C56" s="408">
        <f>SUM(C57:C59)</f>
        <v>0</v>
      </c>
      <c r="D56" s="408">
        <f>SUM(D57:D59)</f>
        <v>0</v>
      </c>
      <c r="E56" s="445">
        <f>SUM(E57:E59)</f>
        <v>0</v>
      </c>
    </row>
    <row r="57" spans="1:8" s="40" customFormat="1" ht="11.25" customHeight="1">
      <c r="A57" s="378" t="s">
        <v>332</v>
      </c>
      <c r="B57" s="379" t="s">
        <v>373</v>
      </c>
      <c r="C57" s="407"/>
      <c r="D57" s="407"/>
      <c r="E57" s="446"/>
    </row>
    <row r="58" spans="1:8">
      <c r="A58" s="365" t="s">
        <v>780</v>
      </c>
      <c r="B58" s="366" t="s">
        <v>374</v>
      </c>
      <c r="C58" s="371"/>
      <c r="D58" s="371"/>
      <c r="E58" s="439"/>
    </row>
    <row r="59" spans="1:8" s="29" customFormat="1" ht="13.5" customHeight="1" thickBot="1">
      <c r="A59" s="365" t="s">
        <v>661</v>
      </c>
      <c r="B59" s="366" t="s">
        <v>333</v>
      </c>
      <c r="C59" s="370"/>
      <c r="D59" s="370"/>
      <c r="E59" s="437"/>
    </row>
    <row r="60" spans="1:8" s="41" customFormat="1" ht="12" hidden="1" customHeight="1">
      <c r="A60" s="409" t="s">
        <v>376</v>
      </c>
      <c r="B60" s="410" t="s">
        <v>377</v>
      </c>
      <c r="C60" s="411"/>
      <c r="D60" s="411"/>
      <c r="E60" s="447"/>
    </row>
    <row r="61" spans="1:8" ht="12" customHeight="1" thickBot="1">
      <c r="A61" s="381" t="s">
        <v>15</v>
      </c>
      <c r="B61" s="382" t="s">
        <v>384</v>
      </c>
      <c r="C61" s="404">
        <f>SUM(C62:C64)</f>
        <v>0</v>
      </c>
      <c r="D61" s="404">
        <f>SUM(D62:D64)</f>
        <v>0</v>
      </c>
      <c r="E61" s="596">
        <f>SUM(E62:E64)</f>
        <v>0</v>
      </c>
    </row>
    <row r="62" spans="1:8" ht="12" customHeight="1">
      <c r="A62" s="378" t="s">
        <v>334</v>
      </c>
      <c r="B62" s="379" t="s">
        <v>379</v>
      </c>
      <c r="C62" s="403"/>
      <c r="D62" s="403"/>
      <c r="E62" s="442"/>
    </row>
    <row r="63" spans="1:8" ht="12" customHeight="1">
      <c r="A63" s="365" t="s">
        <v>781</v>
      </c>
      <c r="B63" s="366" t="s">
        <v>380</v>
      </c>
      <c r="C63" s="370"/>
      <c r="D63" s="370"/>
      <c r="E63" s="437"/>
    </row>
    <row r="64" spans="1:8" ht="12" customHeight="1" thickBot="1">
      <c r="A64" s="365" t="s">
        <v>609</v>
      </c>
      <c r="B64" s="366" t="s">
        <v>335</v>
      </c>
      <c r="C64" s="371"/>
      <c r="D64" s="371"/>
      <c r="E64" s="439"/>
    </row>
    <row r="65" spans="1:5" ht="12" customHeight="1" thickBot="1">
      <c r="A65" s="381" t="s">
        <v>35</v>
      </c>
      <c r="B65" s="392" t="s">
        <v>385</v>
      </c>
      <c r="C65" s="497">
        <f>SUM(C8+C15+C22+C29+C39+C50+C56+C61)</f>
        <v>487619000</v>
      </c>
      <c r="D65" s="497">
        <f>SUM(D8+D15+D22+D29+D39+D50+D56+D61)</f>
        <v>538506204</v>
      </c>
      <c r="E65" s="573">
        <f>SUM(E8+E15+E22+E29+E39+E50+E56+E61)</f>
        <v>359396433</v>
      </c>
    </row>
    <row r="66" spans="1:5" ht="12" customHeight="1">
      <c r="A66" s="418" t="s">
        <v>387</v>
      </c>
      <c r="B66" s="417" t="s">
        <v>336</v>
      </c>
      <c r="C66" s="391">
        <f>SUM(C67:C69)</f>
        <v>0</v>
      </c>
      <c r="D66" s="403">
        <f>SUM(D67:D69)</f>
        <v>0</v>
      </c>
      <c r="E66" s="579">
        <f>SUM(E67:E69)</f>
        <v>0</v>
      </c>
    </row>
    <row r="67" spans="1:5" ht="12" customHeight="1">
      <c r="A67" s="365" t="s">
        <v>337</v>
      </c>
      <c r="B67" s="366" t="s">
        <v>338</v>
      </c>
      <c r="C67" s="370"/>
      <c r="D67" s="370"/>
      <c r="E67" s="580"/>
    </row>
    <row r="68" spans="1:5" ht="12" customHeight="1">
      <c r="A68" s="365" t="s">
        <v>339</v>
      </c>
      <c r="B68" s="366" t="s">
        <v>340</v>
      </c>
      <c r="C68" s="370"/>
      <c r="D68" s="370"/>
      <c r="E68" s="580"/>
    </row>
    <row r="69" spans="1:5" ht="12" customHeight="1">
      <c r="A69" s="365" t="s">
        <v>341</v>
      </c>
      <c r="B69" s="373" t="s">
        <v>342</v>
      </c>
      <c r="C69" s="372"/>
      <c r="D69" s="372"/>
      <c r="E69" s="581"/>
    </row>
    <row r="70" spans="1:5" ht="12" customHeight="1">
      <c r="A70" s="418" t="s">
        <v>388</v>
      </c>
      <c r="B70" s="369" t="s">
        <v>343</v>
      </c>
      <c r="C70" s="374"/>
      <c r="D70" s="374"/>
      <c r="E70" s="582"/>
    </row>
    <row r="71" spans="1:5" ht="12" customHeight="1">
      <c r="A71" s="418" t="s">
        <v>389</v>
      </c>
      <c r="B71" s="369" t="s">
        <v>344</v>
      </c>
      <c r="C71" s="374">
        <f>SUM(C72:C73)</f>
        <v>9695307</v>
      </c>
      <c r="D71" s="374">
        <f>SUM(D72:D73)</f>
        <v>9695307</v>
      </c>
      <c r="E71" s="582">
        <f>SUM(E72:E73)</f>
        <v>9695307</v>
      </c>
    </row>
    <row r="72" spans="1:5" ht="12" customHeight="1">
      <c r="A72" s="365" t="s">
        <v>345</v>
      </c>
      <c r="B72" s="366" t="s">
        <v>346</v>
      </c>
      <c r="C72" s="460">
        <v>9695307</v>
      </c>
      <c r="D72" s="460">
        <v>9695307</v>
      </c>
      <c r="E72" s="460">
        <v>9695307</v>
      </c>
    </row>
    <row r="73" spans="1:5" ht="12" customHeight="1">
      <c r="A73" s="365" t="s">
        <v>347</v>
      </c>
      <c r="B73" s="366" t="s">
        <v>348</v>
      </c>
      <c r="C73" s="374"/>
      <c r="D73" s="460"/>
      <c r="E73" s="583"/>
    </row>
    <row r="74" spans="1:5" s="41" customFormat="1" ht="12" customHeight="1" thickBot="1">
      <c r="A74" s="463" t="s">
        <v>445</v>
      </c>
      <c r="B74" s="464" t="s">
        <v>446</v>
      </c>
      <c r="C74" s="462"/>
      <c r="D74" s="462"/>
      <c r="E74" s="584"/>
    </row>
    <row r="75" spans="1:5" ht="12" customHeight="1" thickBot="1">
      <c r="A75" s="798" t="s">
        <v>390</v>
      </c>
      <c r="B75" s="800" t="s">
        <v>391</v>
      </c>
      <c r="C75" s="156">
        <f>SUM(C66+C70+C71+C74)</f>
        <v>9695307</v>
      </c>
      <c r="D75" s="156">
        <f>SUM(D66+D70+D71+D74)</f>
        <v>9695307</v>
      </c>
      <c r="E75" s="756">
        <f>SUM(E66+E70+E71+E74)</f>
        <v>9695307</v>
      </c>
    </row>
    <row r="76" spans="1:5" ht="12" customHeight="1" thickBot="1">
      <c r="A76" s="798" t="s">
        <v>407</v>
      </c>
      <c r="B76" s="800" t="s">
        <v>392</v>
      </c>
      <c r="C76" s="156"/>
      <c r="D76" s="156"/>
      <c r="E76" s="577"/>
    </row>
    <row r="77" spans="1:5" ht="12" customHeight="1" thickBot="1">
      <c r="A77" s="798" t="s">
        <v>408</v>
      </c>
      <c r="B77" s="800" t="s">
        <v>393</v>
      </c>
      <c r="C77" s="156"/>
      <c r="D77" s="156"/>
      <c r="E77" s="577"/>
    </row>
    <row r="78" spans="1:5" ht="12" customHeight="1" thickBot="1">
      <c r="A78" s="798" t="s">
        <v>16</v>
      </c>
      <c r="B78" s="801" t="s">
        <v>386</v>
      </c>
      <c r="C78" s="156">
        <f>SUM(C75:C77)</f>
        <v>9695307</v>
      </c>
      <c r="D78" s="156">
        <f>SUM(D75:D77)</f>
        <v>9695307</v>
      </c>
      <c r="E78" s="577">
        <f>SUM(E75:E77)</f>
        <v>9695307</v>
      </c>
    </row>
    <row r="79" spans="1:5" ht="24.75" customHeight="1" thickBot="1">
      <c r="A79" s="798" t="s">
        <v>17</v>
      </c>
      <c r="B79" s="804" t="s">
        <v>409</v>
      </c>
      <c r="C79" s="814">
        <f>SUM(C65+C78)</f>
        <v>497314307</v>
      </c>
      <c r="D79" s="814">
        <f>SUM(D65+D78)</f>
        <v>548201511</v>
      </c>
      <c r="E79" s="813">
        <f>SUM(E65+E78)</f>
        <v>369091740</v>
      </c>
    </row>
    <row r="81" spans="1:8" ht="13.5" thickBot="1"/>
    <row r="82" spans="1:8" s="21" customFormat="1" ht="38.1" customHeight="1" thickBot="1">
      <c r="A82" s="281"/>
      <c r="B82" s="282" t="s">
        <v>23</v>
      </c>
      <c r="C82" s="494" t="s">
        <v>5</v>
      </c>
      <c r="D82" s="494" t="s">
        <v>6</v>
      </c>
      <c r="E82" s="495" t="s">
        <v>7</v>
      </c>
    </row>
    <row r="83" spans="1:8" s="22" customFormat="1" ht="12" customHeight="1" thickBot="1">
      <c r="A83" s="18">
        <v>1</v>
      </c>
      <c r="B83" s="19">
        <v>2</v>
      </c>
      <c r="C83" s="19">
        <v>3</v>
      </c>
      <c r="D83" s="19">
        <v>4</v>
      </c>
      <c r="E83" s="20">
        <v>5</v>
      </c>
    </row>
    <row r="84" spans="1:8" s="21" customFormat="1" ht="12" customHeight="1" thickBot="1">
      <c r="A84" s="14" t="s">
        <v>8</v>
      </c>
      <c r="B84" s="17" t="s">
        <v>265</v>
      </c>
      <c r="C84" s="149">
        <f>+C85+C86+C87+C88+C89</f>
        <v>212812852</v>
      </c>
      <c r="D84" s="149">
        <f>+D85+D86+D87+D88+D89</f>
        <v>234321257</v>
      </c>
      <c r="E84" s="73">
        <f>+E85+E86+E87+E88+E89</f>
        <v>184559143</v>
      </c>
    </row>
    <row r="85" spans="1:8" s="21" customFormat="1" ht="12" customHeight="1">
      <c r="A85" s="11" t="s">
        <v>217</v>
      </c>
      <c r="B85" s="6" t="s">
        <v>24</v>
      </c>
      <c r="C85" s="152">
        <v>90144542</v>
      </c>
      <c r="D85" s="1351">
        <v>96183848</v>
      </c>
      <c r="E85" s="75">
        <v>84643262</v>
      </c>
      <c r="F85" s="872"/>
      <c r="G85" s="872"/>
      <c r="H85" s="872"/>
    </row>
    <row r="86" spans="1:8" s="21" customFormat="1" ht="12" customHeight="1">
      <c r="A86" s="9" t="s">
        <v>218</v>
      </c>
      <c r="B86" s="5" t="s">
        <v>25</v>
      </c>
      <c r="C86" s="151">
        <v>13481310</v>
      </c>
      <c r="D86" s="624">
        <v>14507252</v>
      </c>
      <c r="E86" s="76">
        <v>11852101</v>
      </c>
      <c r="F86" s="876"/>
      <c r="G86" s="872"/>
      <c r="H86" s="872"/>
    </row>
    <row r="87" spans="1:8" s="21" customFormat="1" ht="12" customHeight="1">
      <c r="A87" s="9" t="s">
        <v>219</v>
      </c>
      <c r="B87" s="5" t="s">
        <v>26</v>
      </c>
      <c r="C87" s="154">
        <v>82955000</v>
      </c>
      <c r="D87" s="749">
        <v>90340960</v>
      </c>
      <c r="E87" s="78">
        <v>55688294</v>
      </c>
      <c r="F87" s="872"/>
      <c r="G87" s="872"/>
      <c r="H87" s="872"/>
    </row>
    <row r="88" spans="1:8" s="21" customFormat="1" ht="12" customHeight="1">
      <c r="A88" s="9" t="s">
        <v>220</v>
      </c>
      <c r="B88" s="7" t="s">
        <v>27</v>
      </c>
      <c r="C88" s="154"/>
      <c r="D88" s="749"/>
      <c r="E88" s="78"/>
    </row>
    <row r="89" spans="1:8" s="21" customFormat="1" ht="12" customHeight="1">
      <c r="A89" s="9" t="s">
        <v>221</v>
      </c>
      <c r="B89" s="12" t="s">
        <v>28</v>
      </c>
      <c r="C89" s="330">
        <v>26232000</v>
      </c>
      <c r="D89" s="1122">
        <v>33289197</v>
      </c>
      <c r="E89" s="331">
        <v>32375486</v>
      </c>
    </row>
    <row r="90" spans="1:8" s="344" customFormat="1" ht="12" customHeight="1">
      <c r="A90" s="342" t="s">
        <v>229</v>
      </c>
      <c r="B90" s="345" t="s">
        <v>223</v>
      </c>
      <c r="C90" s="330"/>
      <c r="D90" s="1122"/>
      <c r="E90" s="331"/>
    </row>
    <row r="91" spans="1:8" s="344" customFormat="1" ht="12" customHeight="1">
      <c r="A91" s="342" t="s">
        <v>230</v>
      </c>
      <c r="B91" s="345" t="s">
        <v>224</v>
      </c>
      <c r="C91" s="330"/>
      <c r="D91" s="1122"/>
      <c r="E91" s="331"/>
    </row>
    <row r="92" spans="1:8" s="344" customFormat="1" ht="12" customHeight="1">
      <c r="A92" s="342" t="s">
        <v>231</v>
      </c>
      <c r="B92" s="343" t="s">
        <v>225</v>
      </c>
      <c r="C92" s="330"/>
      <c r="D92" s="1122"/>
      <c r="E92" s="331"/>
    </row>
    <row r="93" spans="1:8" s="344" customFormat="1" ht="12" customHeight="1">
      <c r="A93" s="346" t="s">
        <v>232</v>
      </c>
      <c r="B93" s="347" t="s">
        <v>226</v>
      </c>
      <c r="C93" s="330"/>
      <c r="D93" s="1122"/>
      <c r="E93" s="331"/>
    </row>
    <row r="94" spans="1:8" s="344" customFormat="1" ht="12" customHeight="1">
      <c r="A94" s="342" t="s">
        <v>233</v>
      </c>
      <c r="B94" s="347" t="s">
        <v>227</v>
      </c>
      <c r="C94" s="330">
        <v>17782000</v>
      </c>
      <c r="D94" s="328">
        <v>23839197</v>
      </c>
      <c r="E94" s="331"/>
    </row>
    <row r="95" spans="1:8" s="344" customFormat="1" ht="12" customHeight="1">
      <c r="A95" s="348" t="s">
        <v>234</v>
      </c>
      <c r="B95" s="345" t="s">
        <v>240</v>
      </c>
      <c r="C95" s="330"/>
      <c r="E95" s="331"/>
    </row>
    <row r="96" spans="1:8" s="344" customFormat="1" ht="12" customHeight="1">
      <c r="A96" s="348" t="s">
        <v>235</v>
      </c>
      <c r="B96" s="343" t="s">
        <v>241</v>
      </c>
      <c r="C96" s="330"/>
      <c r="D96" s="1122"/>
      <c r="E96" s="331"/>
    </row>
    <row r="97" spans="1:8" s="344" customFormat="1" ht="12" customHeight="1">
      <c r="A97" s="348" t="s">
        <v>236</v>
      </c>
      <c r="B97" s="347" t="s">
        <v>242</v>
      </c>
      <c r="C97" s="330"/>
      <c r="D97" s="1122"/>
      <c r="E97" s="331"/>
    </row>
    <row r="98" spans="1:8" s="344" customFormat="1" ht="12" customHeight="1">
      <c r="A98" s="348" t="s">
        <v>237</v>
      </c>
      <c r="B98" s="347" t="s">
        <v>243</v>
      </c>
      <c r="C98" s="330"/>
      <c r="D98" s="1122"/>
      <c r="E98" s="331"/>
    </row>
    <row r="99" spans="1:8" s="344" customFormat="1" ht="12" customHeight="1">
      <c r="A99" s="348" t="s">
        <v>239</v>
      </c>
      <c r="B99" s="347" t="s">
        <v>244</v>
      </c>
      <c r="C99" s="330">
        <v>8450000</v>
      </c>
      <c r="D99" s="1352">
        <v>9450000</v>
      </c>
      <c r="E99" s="329"/>
    </row>
    <row r="100" spans="1:8" s="344" customFormat="1" ht="12" customHeight="1" thickBot="1">
      <c r="A100" s="349" t="s">
        <v>612</v>
      </c>
      <c r="B100" s="350" t="s">
        <v>245</v>
      </c>
      <c r="C100" s="332"/>
      <c r="D100" s="332"/>
      <c r="E100" s="333"/>
    </row>
    <row r="101" spans="1:8" s="21" customFormat="1" ht="12" customHeight="1" thickBot="1">
      <c r="A101" s="13" t="s">
        <v>9</v>
      </c>
      <c r="B101" s="16" t="s">
        <v>266</v>
      </c>
      <c r="C101" s="150">
        <f>+C102+C103+C104</f>
        <v>181000000</v>
      </c>
      <c r="D101" s="150">
        <f>+D102+D103+D104</f>
        <v>196699020</v>
      </c>
      <c r="E101" s="74">
        <f>+E102+E103+E104</f>
        <v>4626054</v>
      </c>
    </row>
    <row r="102" spans="1:8" s="21" customFormat="1" ht="12" customHeight="1">
      <c r="A102" s="10" t="s">
        <v>246</v>
      </c>
      <c r="B102" s="5" t="s">
        <v>29</v>
      </c>
      <c r="C102" s="153">
        <v>181000000</v>
      </c>
      <c r="D102" s="153">
        <v>188699020</v>
      </c>
      <c r="E102" s="77">
        <v>4626054</v>
      </c>
      <c r="F102" s="872"/>
      <c r="G102" s="872"/>
      <c r="H102" s="872"/>
    </row>
    <row r="103" spans="1:8" s="21" customFormat="1" ht="12" customHeight="1">
      <c r="A103" s="10" t="s">
        <v>247</v>
      </c>
      <c r="B103" s="8" t="s">
        <v>30</v>
      </c>
      <c r="C103" s="151"/>
      <c r="D103" s="151">
        <v>8000000</v>
      </c>
      <c r="E103" s="76"/>
    </row>
    <row r="104" spans="1:8" s="21" customFormat="1" ht="12" customHeight="1" thickBot="1">
      <c r="A104" s="10" t="s">
        <v>248</v>
      </c>
      <c r="B104" s="341" t="s">
        <v>249</v>
      </c>
      <c r="C104" s="151"/>
      <c r="D104" s="151"/>
      <c r="E104" s="76"/>
    </row>
    <row r="105" spans="1:8" s="344" customFormat="1" ht="12" hidden="1" customHeight="1">
      <c r="A105" s="351" t="s">
        <v>250</v>
      </c>
      <c r="B105" s="64" t="s">
        <v>264</v>
      </c>
      <c r="C105" s="328"/>
      <c r="D105" s="328"/>
      <c r="E105" s="329"/>
    </row>
    <row r="106" spans="1:8" s="344" customFormat="1" ht="12" hidden="1" customHeight="1">
      <c r="A106" s="351" t="s">
        <v>251</v>
      </c>
      <c r="B106" s="352" t="s">
        <v>258</v>
      </c>
      <c r="C106" s="328"/>
      <c r="D106" s="328"/>
      <c r="E106" s="329"/>
    </row>
    <row r="107" spans="1:8" s="344" customFormat="1" ht="16.5" hidden="1" thickBot="1">
      <c r="A107" s="351" t="s">
        <v>252</v>
      </c>
      <c r="B107" s="353" t="s">
        <v>259</v>
      </c>
      <c r="C107" s="328"/>
      <c r="D107" s="328"/>
      <c r="E107" s="329"/>
    </row>
    <row r="108" spans="1:8" s="344" customFormat="1" ht="12" hidden="1" customHeight="1">
      <c r="A108" s="351" t="s">
        <v>253</v>
      </c>
      <c r="B108" s="353" t="s">
        <v>260</v>
      </c>
      <c r="C108" s="354"/>
      <c r="D108" s="354"/>
      <c r="E108" s="355"/>
    </row>
    <row r="109" spans="1:8" s="344" customFormat="1" ht="12" hidden="1" customHeight="1">
      <c r="A109" s="351" t="s">
        <v>254</v>
      </c>
      <c r="B109" s="353" t="s">
        <v>261</v>
      </c>
      <c r="C109" s="354"/>
      <c r="D109" s="354"/>
      <c r="E109" s="355"/>
    </row>
    <row r="110" spans="1:8" s="344" customFormat="1" ht="15" hidden="1" customHeight="1">
      <c r="A110" s="351" t="s">
        <v>255</v>
      </c>
      <c r="B110" s="353" t="s">
        <v>262</v>
      </c>
      <c r="C110" s="354"/>
      <c r="D110" s="354"/>
      <c r="E110" s="355"/>
    </row>
    <row r="111" spans="1:8" s="344" customFormat="1" ht="12.75" hidden="1" customHeight="1">
      <c r="A111" s="356" t="s">
        <v>256</v>
      </c>
      <c r="B111" s="353" t="s">
        <v>32</v>
      </c>
      <c r="C111" s="357"/>
      <c r="D111" s="357"/>
      <c r="E111" s="358"/>
    </row>
    <row r="112" spans="1:8" s="344" customFormat="1" ht="14.25" hidden="1" customHeight="1">
      <c r="A112" s="359" t="s">
        <v>257</v>
      </c>
      <c r="B112" s="360" t="s">
        <v>263</v>
      </c>
      <c r="C112" s="357"/>
      <c r="D112" s="357"/>
      <c r="E112" s="358"/>
    </row>
    <row r="113" spans="1:5" s="21" customFormat="1" ht="12" customHeight="1" thickBot="1">
      <c r="A113" s="13" t="s">
        <v>10</v>
      </c>
      <c r="B113" s="361" t="s">
        <v>267</v>
      </c>
      <c r="C113" s="149">
        <f>+C84+C101</f>
        <v>393812852</v>
      </c>
      <c r="D113" s="149">
        <f>+D84+D101</f>
        <v>431020277</v>
      </c>
      <c r="E113" s="73">
        <f>+E84+E101</f>
        <v>189185197</v>
      </c>
    </row>
    <row r="114" spans="1:5" s="21" customFormat="1" ht="12" customHeight="1" thickBot="1">
      <c r="A114" s="67" t="s">
        <v>394</v>
      </c>
      <c r="B114" s="424" t="s">
        <v>395</v>
      </c>
      <c r="C114" s="150">
        <f>SUM(C115:C117)</f>
        <v>0</v>
      </c>
      <c r="D114" s="150">
        <f>SUM(D115:D117)</f>
        <v>0</v>
      </c>
      <c r="E114" s="74">
        <f>SUM(E115:E117)</f>
        <v>0</v>
      </c>
    </row>
    <row r="115" spans="1:5" s="21" customFormat="1" ht="12" customHeight="1">
      <c r="A115" s="68" t="s">
        <v>396</v>
      </c>
      <c r="B115" s="69" t="s">
        <v>399</v>
      </c>
      <c r="C115" s="151"/>
      <c r="D115" s="151"/>
      <c r="E115" s="76"/>
    </row>
    <row r="116" spans="1:5" s="21" customFormat="1" ht="12" customHeight="1">
      <c r="A116" s="66" t="s">
        <v>397</v>
      </c>
      <c r="B116" s="63" t="s">
        <v>443</v>
      </c>
      <c r="C116" s="151"/>
      <c r="D116" s="151"/>
      <c r="E116" s="76"/>
    </row>
    <row r="117" spans="1:5" s="21" customFormat="1" ht="12" customHeight="1" thickBot="1">
      <c r="A117" s="70" t="s">
        <v>398</v>
      </c>
      <c r="B117" s="71" t="s">
        <v>444</v>
      </c>
      <c r="C117" s="154"/>
      <c r="D117" s="154"/>
      <c r="E117" s="78"/>
    </row>
    <row r="118" spans="1:5" s="21" customFormat="1" ht="12" customHeight="1" thickBot="1">
      <c r="A118" s="67" t="s">
        <v>402</v>
      </c>
      <c r="B118" s="424" t="s">
        <v>403</v>
      </c>
      <c r="C118" s="157"/>
      <c r="D118" s="157"/>
      <c r="E118" s="158"/>
    </row>
    <row r="119" spans="1:5" s="21" customFormat="1" ht="12" customHeight="1" thickBot="1">
      <c r="A119" s="67" t="s">
        <v>533</v>
      </c>
      <c r="B119" s="424" t="s">
        <v>534</v>
      </c>
      <c r="C119" s="157"/>
      <c r="D119" s="157"/>
      <c r="E119" s="158"/>
    </row>
    <row r="120" spans="1:5" s="21" customFormat="1" ht="12" customHeight="1" thickBot="1">
      <c r="A120" s="425" t="s">
        <v>411</v>
      </c>
      <c r="B120" s="424" t="s">
        <v>410</v>
      </c>
      <c r="C120" s="157">
        <f>SUM(C114+C118+C119)</f>
        <v>0</v>
      </c>
      <c r="D120" s="157">
        <f>SUM(D114+D118+D119)</f>
        <v>0</v>
      </c>
      <c r="E120" s="158">
        <f>SUM(E114+E118+E119)</f>
        <v>0</v>
      </c>
    </row>
    <row r="121" spans="1:5" s="21" customFormat="1" ht="12" customHeight="1" thickBot="1">
      <c r="A121" s="425" t="s">
        <v>412</v>
      </c>
      <c r="B121" s="424" t="s">
        <v>404</v>
      </c>
      <c r="C121" s="157"/>
      <c r="D121" s="157"/>
      <c r="E121" s="158"/>
    </row>
    <row r="122" spans="1:5" s="21" customFormat="1" ht="12" customHeight="1" thickBot="1">
      <c r="A122" s="425" t="s">
        <v>413</v>
      </c>
      <c r="B122" s="424" t="s">
        <v>405</v>
      </c>
      <c r="C122" s="157"/>
      <c r="D122" s="157"/>
      <c r="E122" s="158"/>
    </row>
    <row r="123" spans="1:5" s="21" customFormat="1" ht="12" customHeight="1" thickBot="1">
      <c r="A123" s="65" t="s">
        <v>33</v>
      </c>
      <c r="B123" s="92" t="s">
        <v>406</v>
      </c>
      <c r="C123" s="159">
        <f>SUM(C120:C122)</f>
        <v>0</v>
      </c>
      <c r="D123" s="159">
        <f>SUM(D120:D122)</f>
        <v>0</v>
      </c>
      <c r="E123" s="80">
        <f>SUM(E120:E122)</f>
        <v>0</v>
      </c>
    </row>
    <row r="124" spans="1:5" s="1" customFormat="1" ht="28.5" customHeight="1" thickBot="1">
      <c r="A124" s="72" t="s">
        <v>12</v>
      </c>
      <c r="B124" s="93" t="s">
        <v>414</v>
      </c>
      <c r="C124" s="502">
        <f>SUM(C113+C123)</f>
        <v>393812852</v>
      </c>
      <c r="D124" s="502">
        <f>SUM(D113+D123)</f>
        <v>431020277</v>
      </c>
      <c r="E124" s="503">
        <f>SUM(E113+E123)</f>
        <v>189185197</v>
      </c>
    </row>
  </sheetData>
  <mergeCells count="2"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rowBreaks count="1" manualBreakCount="1">
    <brk id="7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E126"/>
  <sheetViews>
    <sheetView workbookViewId="0">
      <selection activeCell="K17" sqref="K17"/>
    </sheetView>
  </sheetViews>
  <sheetFormatPr defaultRowHeight="12.75"/>
  <cols>
    <col min="1" max="1" width="9.6640625" style="98" customWidth="1"/>
    <col min="2" max="2" width="59.33203125" style="98" customWidth="1"/>
    <col min="3" max="5" width="15.83203125" style="99" customWidth="1"/>
    <col min="6" max="16384" width="9.33203125" style="4"/>
  </cols>
  <sheetData>
    <row r="1" spans="1:5" s="2" customFormat="1" ht="16.5" customHeight="1" thickBot="1">
      <c r="A1" s="50"/>
      <c r="B1" s="51"/>
      <c r="C1" s="59"/>
      <c r="D1" s="59"/>
      <c r="E1" s="59" t="s">
        <v>964</v>
      </c>
    </row>
    <row r="2" spans="1:5" s="37" customFormat="1" ht="22.5" customHeight="1">
      <c r="A2" s="306"/>
      <c r="B2" s="1759" t="s">
        <v>118</v>
      </c>
      <c r="C2" s="1760"/>
      <c r="D2" s="1761"/>
      <c r="E2" s="90" t="s">
        <v>119</v>
      </c>
    </row>
    <row r="3" spans="1:5" s="37" customFormat="1" ht="16.5" thickBot="1">
      <c r="A3" s="52"/>
      <c r="B3" s="1762" t="s">
        <v>600</v>
      </c>
      <c r="C3" s="1763"/>
      <c r="D3" s="1764"/>
      <c r="E3" s="91" t="s">
        <v>121</v>
      </c>
    </row>
    <row r="4" spans="1:5" s="38" customFormat="1" ht="15.95" customHeight="1" thickBot="1">
      <c r="A4" s="53"/>
      <c r="B4" s="53"/>
      <c r="C4" s="54"/>
      <c r="D4" s="54"/>
      <c r="E4" s="54" t="s">
        <v>664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2</v>
      </c>
      <c r="B6" s="48">
        <v>3</v>
      </c>
      <c r="C6" s="48">
        <v>4</v>
      </c>
      <c r="D6" s="166">
        <v>5</v>
      </c>
      <c r="E6" s="165">
        <v>6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0</v>
      </c>
      <c r="D7" s="457">
        <f>SUM(D15+D8)</f>
        <v>0</v>
      </c>
      <c r="E7" s="457">
        <f>SUM(E15+E8)</f>
        <v>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customHeight="1">
      <c r="A9" s="362" t="s">
        <v>269</v>
      </c>
      <c r="B9" s="363" t="s">
        <v>270</v>
      </c>
      <c r="C9" s="451"/>
      <c r="D9" s="451"/>
      <c r="E9" s="452">
        <v>0</v>
      </c>
    </row>
    <row r="10" spans="1:5" s="40" customFormat="1" ht="12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customHeight="1">
      <c r="A13" s="365" t="s">
        <v>276</v>
      </c>
      <c r="B13" s="366" t="s">
        <v>624</v>
      </c>
      <c r="C13" s="367"/>
      <c r="D13" s="367"/>
      <c r="E13" s="429"/>
    </row>
    <row r="14" spans="1:5" s="39" customFormat="1" ht="12" customHeight="1" thickBot="1">
      <c r="A14" s="375" t="s">
        <v>277</v>
      </c>
      <c r="B14" s="376" t="s">
        <v>625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0</v>
      </c>
      <c r="E15" s="431">
        <f>SUM(E16:E20)</f>
        <v>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/>
      <c r="D20" s="367"/>
      <c r="E20" s="429"/>
    </row>
    <row r="21" spans="1:5" s="40" customFormat="1" ht="12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customHeight="1" thickBot="1">
      <c r="A27" s="413" t="s">
        <v>289</v>
      </c>
      <c r="B27" s="412" t="s">
        <v>363</v>
      </c>
      <c r="C27" s="151"/>
      <c r="D27" s="151"/>
      <c r="E27" s="76"/>
    </row>
    <row r="28" spans="1:5" s="40" customFormat="1" ht="12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customHeight="1" thickBo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04">
        <f>SUM(C41:C50)</f>
        <v>0</v>
      </c>
      <c r="D40" s="404">
        <f>SUM(D41:D50)</f>
        <v>0</v>
      </c>
      <c r="E40" s="441">
        <f>SUM(E41:E50)</f>
        <v>0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/>
      <c r="D42" s="370"/>
      <c r="E42" s="437"/>
    </row>
    <row r="43" spans="1:5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/>
      <c r="D46" s="370"/>
      <c r="E46" s="437"/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375" t="s">
        <v>319</v>
      </c>
      <c r="B50" s="376" t="s">
        <v>320</v>
      </c>
      <c r="C50" s="390"/>
      <c r="D50" s="390"/>
      <c r="E50" s="436"/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customHeight="1" thickBo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408">
        <f>SUM(C58:C60)</f>
        <v>0</v>
      </c>
      <c r="D57" s="408">
        <f>SUM(D58:D60)</f>
        <v>0</v>
      </c>
      <c r="E57" s="445">
        <f>SUM(E58:E60)</f>
        <v>0</v>
      </c>
    </row>
    <row r="58" spans="1:5" s="40" customFormat="1" ht="11.25" customHeight="1">
      <c r="A58" s="378" t="s">
        <v>332</v>
      </c>
      <c r="B58" s="379" t="s">
        <v>373</v>
      </c>
      <c r="C58" s="407"/>
      <c r="D58" s="407"/>
      <c r="E58" s="446"/>
    </row>
    <row r="59" spans="1:5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customHeight="1" thickBot="1">
      <c r="A60" s="365" t="s">
        <v>376</v>
      </c>
      <c r="B60" s="366" t="s">
        <v>333</v>
      </c>
      <c r="C60" s="370"/>
      <c r="D60" s="370"/>
      <c r="E60" s="437"/>
    </row>
    <row r="61" spans="1:5" s="41" customFormat="1" ht="12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12" hidden="1" customHeight="1">
      <c r="A63" s="378" t="s">
        <v>334</v>
      </c>
      <c r="B63" s="379" t="s">
        <v>379</v>
      </c>
      <c r="C63" s="403"/>
      <c r="D63" s="403"/>
      <c r="E63" s="442"/>
    </row>
    <row r="64" spans="1:5" ht="12" hidden="1" customHeight="1">
      <c r="A64" s="365" t="s">
        <v>381</v>
      </c>
      <c r="B64" s="366" t="s">
        <v>380</v>
      </c>
      <c r="C64" s="370"/>
      <c r="D64" s="370"/>
      <c r="E64" s="437"/>
    </row>
    <row r="65" spans="1:5" ht="12" hidden="1" customHeight="1">
      <c r="A65" s="365" t="s">
        <v>382</v>
      </c>
      <c r="B65" s="366" t="s">
        <v>335</v>
      </c>
      <c r="C65" s="371"/>
      <c r="D65" s="371"/>
      <c r="E65" s="439"/>
    </row>
    <row r="66" spans="1:5" ht="12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0</v>
      </c>
      <c r="D67" s="497">
        <f>SUM(D8+D15+D22+D29+D40+D51+D57+D62)</f>
        <v>0</v>
      </c>
      <c r="E67" s="573">
        <f>SUM(E8+E15+E22+E29+E40+E51+E57+E62)</f>
        <v>0</v>
      </c>
    </row>
    <row r="68" spans="1:5" ht="12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442">
        <f>SUM(E69:E71)</f>
        <v>0</v>
      </c>
    </row>
    <row r="69" spans="1:5" ht="12" customHeight="1">
      <c r="A69" s="365" t="s">
        <v>337</v>
      </c>
      <c r="B69" s="366" t="s">
        <v>338</v>
      </c>
      <c r="C69" s="370"/>
      <c r="D69" s="370"/>
      <c r="E69" s="437"/>
    </row>
    <row r="70" spans="1:5" ht="12" customHeight="1">
      <c r="A70" s="365" t="s">
        <v>339</v>
      </c>
      <c r="B70" s="366" t="s">
        <v>340</v>
      </c>
      <c r="C70" s="370"/>
      <c r="D70" s="370"/>
      <c r="E70" s="437"/>
    </row>
    <row r="71" spans="1:5" ht="12" customHeight="1">
      <c r="A71" s="365" t="s">
        <v>341</v>
      </c>
      <c r="B71" s="373" t="s">
        <v>342</v>
      </c>
      <c r="C71" s="372"/>
      <c r="D71" s="372"/>
      <c r="E71" s="448"/>
    </row>
    <row r="72" spans="1:5" ht="12" customHeight="1">
      <c r="A72" s="418" t="s">
        <v>388</v>
      </c>
      <c r="B72" s="369" t="s">
        <v>343</v>
      </c>
      <c r="C72" s="374"/>
      <c r="D72" s="374"/>
      <c r="E72" s="449"/>
    </row>
    <row r="73" spans="1:5" ht="12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449">
        <f>SUM(E74:E75)</f>
        <v>0</v>
      </c>
    </row>
    <row r="74" spans="1:5" ht="12" customHeight="1">
      <c r="A74" s="365" t="s">
        <v>345</v>
      </c>
      <c r="B74" s="366" t="s">
        <v>346</v>
      </c>
      <c r="C74" s="374"/>
      <c r="D74" s="460"/>
      <c r="E74" s="461"/>
    </row>
    <row r="75" spans="1:5" ht="12" customHeight="1">
      <c r="A75" s="365" t="s">
        <v>347</v>
      </c>
      <c r="B75" s="366" t="s">
        <v>348</v>
      </c>
      <c r="C75" s="374"/>
      <c r="D75" s="460"/>
      <c r="E75" s="461"/>
    </row>
    <row r="76" spans="1:5" s="41" customFormat="1" ht="12" customHeight="1" thickBot="1">
      <c r="A76" s="463" t="s">
        <v>445</v>
      </c>
      <c r="B76" s="464" t="s">
        <v>446</v>
      </c>
      <c r="C76" s="462"/>
      <c r="D76" s="462"/>
      <c r="E76" s="465"/>
    </row>
    <row r="77" spans="1:5" ht="12" customHeight="1" thickBot="1">
      <c r="A77" s="798" t="s">
        <v>390</v>
      </c>
      <c r="B77" s="800" t="s">
        <v>391</v>
      </c>
      <c r="C77" s="156">
        <f>SUM(C68+C72+C73+C76)</f>
        <v>0</v>
      </c>
      <c r="D77" s="156">
        <f>SUM(D68+D72+D73+D76)</f>
        <v>0</v>
      </c>
      <c r="E77" s="577">
        <f>SUM(E68+E72+E73+E76)</f>
        <v>0</v>
      </c>
    </row>
    <row r="78" spans="1:5" ht="12" customHeight="1" thickBot="1">
      <c r="A78" s="798" t="s">
        <v>407</v>
      </c>
      <c r="B78" s="800" t="s">
        <v>392</v>
      </c>
      <c r="C78" s="156"/>
      <c r="D78" s="156"/>
      <c r="E78" s="577"/>
    </row>
    <row r="79" spans="1:5" ht="12" customHeight="1" thickBot="1">
      <c r="A79" s="798" t="s">
        <v>408</v>
      </c>
      <c r="B79" s="800" t="s">
        <v>393</v>
      </c>
      <c r="C79" s="156"/>
      <c r="D79" s="156"/>
      <c r="E79" s="577"/>
    </row>
    <row r="80" spans="1:5" ht="12" customHeight="1" thickBot="1">
      <c r="A80" s="798" t="s">
        <v>16</v>
      </c>
      <c r="B80" s="801" t="s">
        <v>386</v>
      </c>
      <c r="C80" s="156">
        <f>SUM(C77:C79)</f>
        <v>0</v>
      </c>
      <c r="D80" s="156">
        <f>SUM(D77:D79)</f>
        <v>0</v>
      </c>
      <c r="E80" s="577">
        <f>SUM(E77:E79)</f>
        <v>0</v>
      </c>
    </row>
    <row r="81" spans="1:5" ht="24.75" customHeight="1" thickBot="1">
      <c r="A81" s="798" t="s">
        <v>17</v>
      </c>
      <c r="B81" s="804" t="s">
        <v>409</v>
      </c>
      <c r="C81" s="814">
        <f>SUM(C67+C80)</f>
        <v>0</v>
      </c>
      <c r="D81" s="814">
        <f>SUM(D67+D80)</f>
        <v>0</v>
      </c>
      <c r="E81" s="878">
        <v>0</v>
      </c>
    </row>
    <row r="83" spans="1:5" ht="13.5" thickBot="1"/>
    <row r="84" spans="1:5" s="21" customFormat="1" ht="38.1" customHeight="1" thickBot="1">
      <c r="A84" s="281"/>
      <c r="B84" s="282" t="s">
        <v>23</v>
      </c>
      <c r="C84" s="102" t="s">
        <v>5</v>
      </c>
      <c r="D84" s="102" t="s">
        <v>6</v>
      </c>
      <c r="E84" s="103" t="s">
        <v>7</v>
      </c>
    </row>
    <row r="85" spans="1:5" s="22" customFormat="1" ht="12" customHeight="1" thickBot="1">
      <c r="A85" s="18">
        <v>1</v>
      </c>
      <c r="B85" s="19">
        <v>2</v>
      </c>
      <c r="C85" s="19">
        <v>3</v>
      </c>
      <c r="D85" s="19">
        <v>4</v>
      </c>
      <c r="E85" s="20">
        <v>5</v>
      </c>
    </row>
    <row r="86" spans="1:5" s="21" customFormat="1" ht="12" customHeight="1" thickBot="1">
      <c r="A86" s="14" t="s">
        <v>8</v>
      </c>
      <c r="B86" s="17" t="s">
        <v>265</v>
      </c>
      <c r="C86" s="149">
        <f>+C87+C88+C89+C90+C91</f>
        <v>0</v>
      </c>
      <c r="D86" s="149">
        <f>+D87+D88+D89+D90+D91</f>
        <v>0</v>
      </c>
      <c r="E86" s="73">
        <f>+E87+E88+E89+E90+E91</f>
        <v>0</v>
      </c>
    </row>
    <row r="87" spans="1:5" s="21" customFormat="1" ht="12" customHeight="1">
      <c r="A87" s="11" t="s">
        <v>217</v>
      </c>
      <c r="B87" s="6" t="s">
        <v>24</v>
      </c>
      <c r="C87" s="152"/>
      <c r="D87" s="152"/>
      <c r="E87" s="75"/>
    </row>
    <row r="88" spans="1:5" s="21" customFormat="1" ht="12" customHeight="1">
      <c r="A88" s="9" t="s">
        <v>218</v>
      </c>
      <c r="B88" s="5" t="s">
        <v>25</v>
      </c>
      <c r="C88" s="151"/>
      <c r="D88" s="151"/>
      <c r="E88" s="76"/>
    </row>
    <row r="89" spans="1:5" s="21" customFormat="1" ht="12" customHeight="1">
      <c r="A89" s="9" t="s">
        <v>219</v>
      </c>
      <c r="B89" s="5" t="s">
        <v>26</v>
      </c>
      <c r="C89" s="154"/>
      <c r="D89" s="154"/>
      <c r="E89" s="78"/>
    </row>
    <row r="90" spans="1:5" s="21" customFormat="1" ht="12" customHeight="1">
      <c r="A90" s="9" t="s">
        <v>220</v>
      </c>
      <c r="B90" s="7" t="s">
        <v>27</v>
      </c>
      <c r="C90" s="154"/>
      <c r="D90" s="154"/>
      <c r="E90" s="78"/>
    </row>
    <row r="91" spans="1:5" s="21" customFormat="1" ht="12" customHeight="1">
      <c r="A91" s="9" t="s">
        <v>221</v>
      </c>
      <c r="B91" s="12" t="s">
        <v>28</v>
      </c>
      <c r="C91" s="154">
        <f>SUM(C92:C102)</f>
        <v>0</v>
      </c>
      <c r="D91" s="154">
        <f>SUM(D92:D102)</f>
        <v>0</v>
      </c>
      <c r="E91" s="78">
        <f>SUM(E92:E102)</f>
        <v>0</v>
      </c>
    </row>
    <row r="92" spans="1:5" s="344" customFormat="1" ht="12" customHeight="1">
      <c r="A92" s="342" t="s">
        <v>229</v>
      </c>
      <c r="B92" s="345" t="s">
        <v>223</v>
      </c>
      <c r="C92" s="330"/>
      <c r="D92" s="330"/>
      <c r="E92" s="331"/>
    </row>
    <row r="93" spans="1:5" s="344" customFormat="1" ht="12" customHeight="1">
      <c r="A93" s="342" t="s">
        <v>230</v>
      </c>
      <c r="B93" s="345" t="s">
        <v>224</v>
      </c>
      <c r="C93" s="330"/>
      <c r="D93" s="330"/>
      <c r="E93" s="331"/>
    </row>
    <row r="94" spans="1:5" s="344" customFormat="1" ht="12" customHeight="1">
      <c r="A94" s="342" t="s">
        <v>231</v>
      </c>
      <c r="B94" s="343" t="s">
        <v>225</v>
      </c>
      <c r="C94" s="330"/>
      <c r="D94" s="330"/>
      <c r="E94" s="331"/>
    </row>
    <row r="95" spans="1:5" s="344" customFormat="1" ht="12" customHeight="1">
      <c r="A95" s="346" t="s">
        <v>232</v>
      </c>
      <c r="B95" s="347" t="s">
        <v>226</v>
      </c>
      <c r="C95" s="330"/>
      <c r="D95" s="330"/>
      <c r="E95" s="331"/>
    </row>
    <row r="96" spans="1:5" s="344" customFormat="1" ht="12" customHeight="1">
      <c r="A96" s="342" t="s">
        <v>233</v>
      </c>
      <c r="B96" s="347" t="s">
        <v>227</v>
      </c>
      <c r="C96" s="330"/>
      <c r="D96" s="330"/>
      <c r="E96" s="331"/>
    </row>
    <row r="97" spans="1:5" s="344" customFormat="1" ht="12" customHeight="1">
      <c r="A97" s="348" t="s">
        <v>234</v>
      </c>
      <c r="B97" s="345" t="s">
        <v>240</v>
      </c>
      <c r="C97" s="330"/>
      <c r="D97" s="330"/>
      <c r="E97" s="331"/>
    </row>
    <row r="98" spans="1:5" s="344" customFormat="1" ht="12" customHeight="1">
      <c r="A98" s="348" t="s">
        <v>235</v>
      </c>
      <c r="B98" s="343" t="s">
        <v>241</v>
      </c>
      <c r="C98" s="330"/>
      <c r="D98" s="330"/>
      <c r="E98" s="331"/>
    </row>
    <row r="99" spans="1:5" s="344" customFormat="1" ht="12" customHeight="1">
      <c r="A99" s="348" t="s">
        <v>236</v>
      </c>
      <c r="B99" s="347" t="s">
        <v>242</v>
      </c>
      <c r="C99" s="330"/>
      <c r="D99" s="330"/>
      <c r="E99" s="331"/>
    </row>
    <row r="100" spans="1:5" s="344" customFormat="1" ht="12" customHeight="1">
      <c r="A100" s="348" t="s">
        <v>237</v>
      </c>
      <c r="B100" s="347" t="s">
        <v>243</v>
      </c>
      <c r="C100" s="330"/>
      <c r="D100" s="330"/>
      <c r="E100" s="331"/>
    </row>
    <row r="101" spans="1:5" s="344" customFormat="1" ht="12" customHeight="1">
      <c r="A101" s="348" t="s">
        <v>239</v>
      </c>
      <c r="B101" s="347" t="s">
        <v>244</v>
      </c>
      <c r="C101" s="330"/>
      <c r="D101" s="330"/>
      <c r="E101" s="331"/>
    </row>
    <row r="102" spans="1:5" s="344" customFormat="1" ht="12" customHeight="1" thickBot="1">
      <c r="A102" s="349" t="s">
        <v>612</v>
      </c>
      <c r="B102" s="350" t="s">
        <v>245</v>
      </c>
      <c r="C102" s="332"/>
      <c r="D102" s="332"/>
      <c r="E102" s="333"/>
    </row>
    <row r="103" spans="1:5" s="21" customFormat="1" ht="12" customHeight="1" thickBot="1">
      <c r="A103" s="13" t="s">
        <v>9</v>
      </c>
      <c r="B103" s="16" t="s">
        <v>266</v>
      </c>
      <c r="C103" s="150">
        <f>+C104+C105+C106</f>
        <v>0</v>
      </c>
      <c r="D103" s="150">
        <f>+D104+D105+D106</f>
        <v>0</v>
      </c>
      <c r="E103" s="74">
        <f>+E104+E105+E106</f>
        <v>0</v>
      </c>
    </row>
    <row r="104" spans="1:5" s="21" customFormat="1" ht="12" customHeight="1">
      <c r="A104" s="10" t="s">
        <v>246</v>
      </c>
      <c r="B104" s="5" t="s">
        <v>29</v>
      </c>
      <c r="C104" s="153"/>
      <c r="D104" s="153"/>
      <c r="E104" s="77"/>
    </row>
    <row r="105" spans="1:5" s="21" customFormat="1" ht="12" customHeight="1">
      <c r="A105" s="10" t="s">
        <v>247</v>
      </c>
      <c r="B105" s="8" t="s">
        <v>30</v>
      </c>
      <c r="C105" s="151"/>
      <c r="D105" s="151"/>
      <c r="E105" s="76"/>
    </row>
    <row r="106" spans="1:5" s="21" customFormat="1" ht="12" customHeight="1" thickBot="1">
      <c r="A106" s="10" t="s">
        <v>248</v>
      </c>
      <c r="B106" s="341" t="s">
        <v>249</v>
      </c>
      <c r="C106" s="151">
        <f>SUM(C107:C114)</f>
        <v>0</v>
      </c>
      <c r="D106" s="151">
        <f>SUM(D107:D114)</f>
        <v>0</v>
      </c>
      <c r="E106" s="76">
        <f>SUM(E107:E114)</f>
        <v>0</v>
      </c>
    </row>
    <row r="107" spans="1:5" s="344" customFormat="1" ht="12" hidden="1" customHeight="1">
      <c r="A107" s="351" t="s">
        <v>250</v>
      </c>
      <c r="B107" s="64" t="s">
        <v>264</v>
      </c>
      <c r="C107" s="328"/>
      <c r="D107" s="328"/>
      <c r="E107" s="329"/>
    </row>
    <row r="108" spans="1:5" s="344" customFormat="1" ht="12" hidden="1" customHeight="1">
      <c r="A108" s="351" t="s">
        <v>251</v>
      </c>
      <c r="B108" s="352" t="s">
        <v>258</v>
      </c>
      <c r="C108" s="328"/>
      <c r="D108" s="328"/>
      <c r="E108" s="329"/>
    </row>
    <row r="109" spans="1:5" s="344" customFormat="1" ht="16.5" hidden="1" thickBot="1">
      <c r="A109" s="351" t="s">
        <v>252</v>
      </c>
      <c r="B109" s="353" t="s">
        <v>259</v>
      </c>
      <c r="C109" s="328"/>
      <c r="D109" s="328"/>
      <c r="E109" s="329"/>
    </row>
    <row r="110" spans="1:5" s="344" customFormat="1" ht="12" hidden="1" customHeight="1">
      <c r="A110" s="351" t="s">
        <v>253</v>
      </c>
      <c r="B110" s="353" t="s">
        <v>260</v>
      </c>
      <c r="C110" s="354"/>
      <c r="D110" s="354"/>
      <c r="E110" s="355"/>
    </row>
    <row r="111" spans="1:5" s="344" customFormat="1" ht="12" hidden="1" customHeight="1">
      <c r="A111" s="351" t="s">
        <v>254</v>
      </c>
      <c r="B111" s="353" t="s">
        <v>261</v>
      </c>
      <c r="C111" s="354"/>
      <c r="D111" s="354"/>
      <c r="E111" s="355"/>
    </row>
    <row r="112" spans="1:5" s="344" customFormat="1" ht="15" hidden="1" customHeight="1">
      <c r="A112" s="351" t="s">
        <v>255</v>
      </c>
      <c r="B112" s="353" t="s">
        <v>262</v>
      </c>
      <c r="C112" s="354"/>
      <c r="D112" s="354"/>
      <c r="E112" s="355"/>
    </row>
    <row r="113" spans="1:5" s="344" customFormat="1" ht="12.75" hidden="1" customHeight="1">
      <c r="A113" s="356" t="s">
        <v>256</v>
      </c>
      <c r="B113" s="353" t="s">
        <v>32</v>
      </c>
      <c r="C113" s="357"/>
      <c r="D113" s="357"/>
      <c r="E113" s="358"/>
    </row>
    <row r="114" spans="1:5" s="344" customFormat="1" ht="14.25" hidden="1" customHeight="1">
      <c r="A114" s="359" t="s">
        <v>257</v>
      </c>
      <c r="B114" s="360" t="s">
        <v>263</v>
      </c>
      <c r="C114" s="357"/>
      <c r="D114" s="357"/>
      <c r="E114" s="358"/>
    </row>
    <row r="115" spans="1:5" s="21" customFormat="1" ht="12" customHeight="1" thickBot="1">
      <c r="A115" s="13" t="s">
        <v>10</v>
      </c>
      <c r="B115" s="361" t="s">
        <v>267</v>
      </c>
      <c r="C115" s="149">
        <f>+C86+C103</f>
        <v>0</v>
      </c>
      <c r="D115" s="149">
        <f>+D86+D103</f>
        <v>0</v>
      </c>
      <c r="E115" s="73">
        <f>+E86+E103</f>
        <v>0</v>
      </c>
    </row>
    <row r="116" spans="1:5" s="21" customFormat="1" ht="12" customHeight="1" thickBot="1">
      <c r="A116" s="67" t="s">
        <v>394</v>
      </c>
      <c r="B116" s="424" t="s">
        <v>395</v>
      </c>
      <c r="C116" s="150">
        <f>SUM(C117:C119)</f>
        <v>0</v>
      </c>
      <c r="D116" s="150">
        <f>SUM(D117:D119)</f>
        <v>0</v>
      </c>
      <c r="E116" s="74">
        <f>SUM(E117:E119)</f>
        <v>0</v>
      </c>
    </row>
    <row r="117" spans="1:5" s="21" customFormat="1" ht="12" customHeight="1">
      <c r="A117" s="68" t="s">
        <v>396</v>
      </c>
      <c r="B117" s="69" t="s">
        <v>399</v>
      </c>
      <c r="C117" s="151"/>
      <c r="D117" s="151"/>
      <c r="E117" s="76"/>
    </row>
    <row r="118" spans="1:5" s="21" customFormat="1" ht="12" customHeight="1">
      <c r="A118" s="66" t="s">
        <v>397</v>
      </c>
      <c r="B118" s="63" t="s">
        <v>443</v>
      </c>
      <c r="C118" s="151"/>
      <c r="D118" s="151"/>
      <c r="E118" s="76"/>
    </row>
    <row r="119" spans="1:5" s="21" customFormat="1" ht="12" customHeight="1" thickBot="1">
      <c r="A119" s="70" t="s">
        <v>398</v>
      </c>
      <c r="B119" s="71" t="s">
        <v>444</v>
      </c>
      <c r="C119" s="154"/>
      <c r="D119" s="154"/>
      <c r="E119" s="78"/>
    </row>
    <row r="120" spans="1:5" s="21" customFormat="1" ht="12" customHeight="1" thickBot="1">
      <c r="A120" s="67" t="s">
        <v>402</v>
      </c>
      <c r="B120" s="424" t="s">
        <v>403</v>
      </c>
      <c r="C120" s="157"/>
      <c r="D120" s="157"/>
      <c r="E120" s="158"/>
    </row>
    <row r="121" spans="1:5" s="21" customFormat="1" ht="12" customHeight="1" thickBot="1">
      <c r="A121" s="67" t="s">
        <v>533</v>
      </c>
      <c r="B121" s="424" t="s">
        <v>534</v>
      </c>
      <c r="C121" s="157"/>
      <c r="D121" s="157"/>
      <c r="E121" s="158"/>
    </row>
    <row r="122" spans="1:5" s="21" customFormat="1" ht="12" customHeight="1" thickBot="1">
      <c r="A122" s="425" t="s">
        <v>411</v>
      </c>
      <c r="B122" s="424" t="s">
        <v>410</v>
      </c>
      <c r="C122" s="157">
        <f>SUM(C116+C120+C121)</f>
        <v>0</v>
      </c>
      <c r="D122" s="157">
        <f>SUM(D116+D120+D121)</f>
        <v>0</v>
      </c>
      <c r="E122" s="158">
        <f>SUM(E116+E120+E121)</f>
        <v>0</v>
      </c>
    </row>
    <row r="123" spans="1:5" s="21" customFormat="1" ht="12" customHeight="1" thickBot="1">
      <c r="A123" s="425" t="s">
        <v>412</v>
      </c>
      <c r="B123" s="424" t="s">
        <v>404</v>
      </c>
      <c r="C123" s="157"/>
      <c r="D123" s="157"/>
      <c r="E123" s="158"/>
    </row>
    <row r="124" spans="1:5" s="21" customFormat="1" ht="12" customHeight="1" thickBot="1">
      <c r="A124" s="425" t="s">
        <v>413</v>
      </c>
      <c r="B124" s="424" t="s">
        <v>405</v>
      </c>
      <c r="C124" s="157"/>
      <c r="D124" s="157"/>
      <c r="E124" s="158"/>
    </row>
    <row r="125" spans="1:5" s="21" customFormat="1" ht="12" customHeight="1" thickBot="1">
      <c r="A125" s="65" t="s">
        <v>33</v>
      </c>
      <c r="B125" s="92" t="s">
        <v>406</v>
      </c>
      <c r="C125" s="159">
        <f>SUM(C122:C124)</f>
        <v>0</v>
      </c>
      <c r="D125" s="159">
        <f>SUM(D122:D124)</f>
        <v>0</v>
      </c>
      <c r="E125" s="80">
        <f>SUM(E122:E124)</f>
        <v>0</v>
      </c>
    </row>
    <row r="126" spans="1:5" s="1" customFormat="1" ht="28.5" customHeight="1" thickBot="1">
      <c r="A126" s="72" t="s">
        <v>12</v>
      </c>
      <c r="B126" s="93" t="s">
        <v>414</v>
      </c>
      <c r="C126" s="502">
        <f>SUM(C115+C125)</f>
        <v>0</v>
      </c>
      <c r="D126" s="502">
        <f>SUM(D115+D125)</f>
        <v>0</v>
      </c>
      <c r="E126" s="1041">
        <v>0</v>
      </c>
    </row>
  </sheetData>
  <mergeCells count="2">
    <mergeCell ref="B2:D2"/>
    <mergeCell ref="B3:D3"/>
  </mergeCells>
  <pageMargins left="0.7" right="0.7" top="0.75" bottom="0.75" header="0.3" footer="0.3"/>
  <pageSetup paperSize="9" scale="78" orientation="portrait" r:id="rId1"/>
  <rowBreaks count="1" manualBreakCount="1">
    <brk id="8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F126"/>
  <sheetViews>
    <sheetView workbookViewId="0">
      <selection activeCell="H16" sqref="H16"/>
    </sheetView>
  </sheetViews>
  <sheetFormatPr defaultRowHeight="12.75"/>
  <cols>
    <col min="1" max="1" width="9.6640625" style="57" customWidth="1"/>
    <col min="2" max="2" width="59.83203125" style="58" customWidth="1"/>
    <col min="3" max="3" width="14.33203125" style="58" customWidth="1"/>
    <col min="4" max="6" width="15.83203125" style="58" customWidth="1"/>
    <col min="7" max="16384" width="9.33203125" style="4"/>
  </cols>
  <sheetData>
    <row r="1" spans="1:6" s="2" customFormat="1" ht="21" customHeight="1" thickBot="1">
      <c r="A1" s="49"/>
      <c r="B1" s="50"/>
      <c r="C1" s="51"/>
      <c r="D1" s="59"/>
      <c r="E1" s="59" t="s">
        <v>965</v>
      </c>
    </row>
    <row r="2" spans="1:6" s="37" customFormat="1" ht="15.75">
      <c r="A2" s="306"/>
      <c r="B2" s="308" t="s">
        <v>118</v>
      </c>
      <c r="C2" s="309"/>
      <c r="D2" s="310"/>
      <c r="E2" s="90" t="s">
        <v>119</v>
      </c>
    </row>
    <row r="3" spans="1:6" s="37" customFormat="1" ht="16.5" thickBot="1">
      <c r="A3" s="507"/>
      <c r="B3" s="1259" t="s">
        <v>543</v>
      </c>
      <c r="C3" s="509" t="s">
        <v>544</v>
      </c>
      <c r="D3" s="510" t="s">
        <v>545</v>
      </c>
      <c r="E3" s="91">
        <v>1</v>
      </c>
    </row>
    <row r="4" spans="1:6" s="38" customFormat="1" ht="15.95" customHeight="1" thickBot="1">
      <c r="A4" s="508"/>
      <c r="B4" s="53"/>
      <c r="C4" s="54"/>
      <c r="D4" s="54"/>
      <c r="E4" s="54" t="s">
        <v>825</v>
      </c>
    </row>
    <row r="5" spans="1:6" ht="43.5" customHeight="1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  <c r="F5" s="4"/>
    </row>
    <row r="6" spans="1:6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6" s="29" customFormat="1" ht="12" customHeight="1" thickBot="1">
      <c r="A7" s="386" t="s">
        <v>8</v>
      </c>
      <c r="B7" s="466" t="s">
        <v>440</v>
      </c>
      <c r="C7" s="457">
        <f>SUM(C15+C8)</f>
        <v>3645000</v>
      </c>
      <c r="D7" s="457">
        <f>SUM(D15+D8)</f>
        <v>3645000</v>
      </c>
      <c r="E7" s="457">
        <f>SUM(E15+E8)</f>
        <v>3645000</v>
      </c>
    </row>
    <row r="8" spans="1:6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6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6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6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6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6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6" s="39" customFormat="1" ht="12" hidden="1" customHeight="1" thickBot="1">
      <c r="A14" s="375" t="s">
        <v>277</v>
      </c>
      <c r="B14" s="376" t="s">
        <v>353</v>
      </c>
      <c r="C14" s="377"/>
      <c r="D14" s="453"/>
      <c r="E14" s="454"/>
    </row>
    <row r="15" spans="1:6" s="39" customFormat="1" ht="12" customHeight="1" thickBot="1">
      <c r="A15" s="456" t="s">
        <v>442</v>
      </c>
      <c r="B15" s="382" t="s">
        <v>358</v>
      </c>
      <c r="C15" s="383">
        <f>SUM(C16:C20)</f>
        <v>3645000</v>
      </c>
      <c r="D15" s="383">
        <f>SUM(D16:D20)</f>
        <v>3645000</v>
      </c>
      <c r="E15" s="431">
        <v>3645000</v>
      </c>
    </row>
    <row r="16" spans="1:6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>
        <v>3645000</v>
      </c>
      <c r="D20" s="367">
        <v>3645000</v>
      </c>
      <c r="E20" s="429">
        <v>3645000</v>
      </c>
    </row>
    <row r="21" spans="1:5" s="40" customFormat="1" ht="60" hidden="1" customHeight="1" thickBot="1">
      <c r="A21" s="414" t="s">
        <v>283</v>
      </c>
      <c r="B21" s="415" t="s">
        <v>415</v>
      </c>
      <c r="C21" s="367">
        <v>4320000</v>
      </c>
      <c r="D21" s="416"/>
      <c r="E21" s="433"/>
    </row>
    <row r="22" spans="1:5" s="40" customFormat="1" ht="12" customHeight="1" thickBot="1">
      <c r="A22" s="381" t="s">
        <v>10</v>
      </c>
      <c r="B22" s="392" t="s">
        <v>359</v>
      </c>
      <c r="C22" s="383"/>
      <c r="D22" s="383"/>
      <c r="E22" s="431"/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 thickBo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/>
      <c r="D29" s="383">
        <f>SUM(D31+D33+D39)</f>
        <v>0</v>
      </c>
      <c r="E29" s="431"/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 thickBo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04">
        <f>SUM(C41:C50)</f>
        <v>11235363</v>
      </c>
      <c r="D40" s="404">
        <f>SUM(D41:D50)</f>
        <v>11235363</v>
      </c>
      <c r="E40" s="441">
        <f>SUM(E41:E50)</f>
        <v>11218416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>
        <v>9200000</v>
      </c>
      <c r="D42" s="370">
        <v>9200000</v>
      </c>
      <c r="E42" s="437">
        <v>9651483</v>
      </c>
    </row>
    <row r="43" spans="1:5" s="40" customFormat="1" ht="12" customHeight="1">
      <c r="A43" s="365" t="s">
        <v>305</v>
      </c>
      <c r="B43" s="366" t="s">
        <v>306</v>
      </c>
      <c r="C43" s="370">
        <v>1602650</v>
      </c>
      <c r="D43" s="370">
        <v>1602650</v>
      </c>
      <c r="E43" s="437">
        <v>988000</v>
      </c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>
        <v>432713</v>
      </c>
      <c r="D46" s="370">
        <v>432713</v>
      </c>
      <c r="E46" s="437">
        <v>568932</v>
      </c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6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6" s="40" customFormat="1" ht="12" customHeight="1" thickBot="1">
      <c r="A50" s="375" t="s">
        <v>636</v>
      </c>
      <c r="B50" s="376" t="s">
        <v>638</v>
      </c>
      <c r="C50" s="390"/>
      <c r="D50" s="390"/>
      <c r="E50" s="436">
        <v>10001</v>
      </c>
    </row>
    <row r="51" spans="1:6" s="40" customFormat="1" ht="12" customHeight="1" thickBot="1">
      <c r="A51" s="381" t="s">
        <v>13</v>
      </c>
      <c r="B51" s="392" t="s">
        <v>372</v>
      </c>
      <c r="C51" s="383">
        <v>0</v>
      </c>
      <c r="D51" s="383">
        <v>0</v>
      </c>
      <c r="E51" s="431"/>
    </row>
    <row r="52" spans="1:6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6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6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6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6" s="39" customFormat="1" ht="12" hidden="1" customHeight="1" thickBot="1">
      <c r="A56" s="375" t="s">
        <v>330</v>
      </c>
      <c r="B56" s="376" t="s">
        <v>331</v>
      </c>
      <c r="C56" s="406"/>
      <c r="D56" s="406"/>
      <c r="E56" s="444"/>
    </row>
    <row r="57" spans="1:6" s="40" customFormat="1" ht="12" customHeight="1" thickBot="1">
      <c r="A57" s="381" t="s">
        <v>14</v>
      </c>
      <c r="B57" s="392" t="s">
        <v>378</v>
      </c>
      <c r="C57" s="408">
        <v>0</v>
      </c>
      <c r="D57" s="408">
        <v>6400000</v>
      </c>
      <c r="E57" s="445">
        <f>SUM(E58:E60)</f>
        <v>0</v>
      </c>
    </row>
    <row r="58" spans="1:6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6" ht="10.5" hidden="1" customHeight="1">
      <c r="A59" s="365" t="s">
        <v>375</v>
      </c>
      <c r="B59" s="366" t="s">
        <v>374</v>
      </c>
      <c r="C59" s="371"/>
      <c r="D59" s="371"/>
      <c r="E59" s="439"/>
      <c r="F59" s="4"/>
    </row>
    <row r="60" spans="1:6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6" s="41" customFormat="1" ht="60" hidden="1" customHeight="1" thickBot="1">
      <c r="A61" s="409" t="s">
        <v>376</v>
      </c>
      <c r="B61" s="410" t="s">
        <v>377</v>
      </c>
      <c r="C61" s="411"/>
      <c r="D61" s="411"/>
      <c r="E61" s="447"/>
    </row>
    <row r="62" spans="1:6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/>
      <c r="F62" s="4"/>
    </row>
    <row r="63" spans="1:6" ht="60" hidden="1" customHeight="1">
      <c r="A63" s="378" t="s">
        <v>334</v>
      </c>
      <c r="B63" s="379" t="s">
        <v>379</v>
      </c>
      <c r="C63" s="403"/>
      <c r="D63" s="403"/>
      <c r="E63" s="442"/>
      <c r="F63" s="4"/>
    </row>
    <row r="64" spans="1:6" ht="60" hidden="1" customHeight="1">
      <c r="A64" s="365" t="s">
        <v>381</v>
      </c>
      <c r="B64" s="366" t="s">
        <v>380</v>
      </c>
      <c r="C64" s="370"/>
      <c r="D64" s="370"/>
      <c r="E64" s="437"/>
      <c r="F64" s="4"/>
    </row>
    <row r="65" spans="1:6" ht="60" hidden="1" customHeight="1">
      <c r="A65" s="365" t="s">
        <v>382</v>
      </c>
      <c r="B65" s="366" t="s">
        <v>335</v>
      </c>
      <c r="C65" s="371"/>
      <c r="D65" s="371"/>
      <c r="E65" s="439"/>
      <c r="F65" s="4"/>
    </row>
    <row r="66" spans="1:6" ht="60" hidden="1" customHeight="1" thickBot="1">
      <c r="A66" s="409" t="s">
        <v>382</v>
      </c>
      <c r="B66" s="410" t="s">
        <v>383</v>
      </c>
      <c r="C66" s="411"/>
      <c r="D66" s="411"/>
      <c r="E66" s="447"/>
      <c r="F66" s="4"/>
    </row>
    <row r="67" spans="1:6" ht="12" customHeight="1" thickBot="1">
      <c r="A67" s="381" t="s">
        <v>35</v>
      </c>
      <c r="B67" s="392" t="s">
        <v>385</v>
      </c>
      <c r="C67" s="497">
        <f>SUM(C8+C15+C22+C29+C40+C51+C57+C62)</f>
        <v>14880363</v>
      </c>
      <c r="D67" s="497">
        <f>SUM(D8+D15+D22+D29+D40+D51+D57+D62)</f>
        <v>21280363</v>
      </c>
      <c r="E67" s="573">
        <f>SUM(E8+E15+E22+E29+E40+E51+E57+E62)</f>
        <v>14863416</v>
      </c>
      <c r="F67" s="4"/>
    </row>
    <row r="68" spans="1:6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579">
        <f>SUM(E69:E71)</f>
        <v>0</v>
      </c>
      <c r="F68" s="4"/>
    </row>
    <row r="69" spans="1:6" ht="12" hidden="1" customHeight="1">
      <c r="A69" s="365" t="s">
        <v>337</v>
      </c>
      <c r="B69" s="366" t="s">
        <v>338</v>
      </c>
      <c r="C69" s="370"/>
      <c r="D69" s="370"/>
      <c r="E69" s="580"/>
      <c r="F69" s="4"/>
    </row>
    <row r="70" spans="1:6" ht="12" hidden="1" customHeight="1">
      <c r="A70" s="365" t="s">
        <v>339</v>
      </c>
      <c r="B70" s="366" t="s">
        <v>340</v>
      </c>
      <c r="C70" s="370"/>
      <c r="D70" s="370"/>
      <c r="E70" s="580"/>
      <c r="F70" s="4"/>
    </row>
    <row r="71" spans="1:6" ht="12" hidden="1" customHeight="1">
      <c r="A71" s="365" t="s">
        <v>341</v>
      </c>
      <c r="B71" s="373" t="s">
        <v>342</v>
      </c>
      <c r="C71" s="372"/>
      <c r="D71" s="372"/>
      <c r="E71" s="581"/>
      <c r="F71" s="4"/>
    </row>
    <row r="72" spans="1:6" ht="12" hidden="1" customHeight="1">
      <c r="A72" s="418" t="s">
        <v>388</v>
      </c>
      <c r="B72" s="369" t="s">
        <v>343</v>
      </c>
      <c r="C72" s="374"/>
      <c r="D72" s="374"/>
      <c r="E72" s="582"/>
      <c r="F72" s="4"/>
    </row>
    <row r="73" spans="1:6" ht="12" hidden="1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582">
        <f>SUM(E74:E75)</f>
        <v>0</v>
      </c>
      <c r="F73" s="4"/>
    </row>
    <row r="74" spans="1:6" ht="12" hidden="1" customHeight="1">
      <c r="A74" s="365" t="s">
        <v>345</v>
      </c>
      <c r="B74" s="366" t="s">
        <v>346</v>
      </c>
      <c r="C74" s="374"/>
      <c r="D74" s="460"/>
      <c r="E74" s="583"/>
      <c r="F74" s="4"/>
    </row>
    <row r="75" spans="1:6" ht="12" hidden="1" customHeight="1">
      <c r="A75" s="365" t="s">
        <v>347</v>
      </c>
      <c r="B75" s="366" t="s">
        <v>348</v>
      </c>
      <c r="C75" s="374"/>
      <c r="D75" s="460"/>
      <c r="E75" s="583"/>
      <c r="F75" s="4"/>
    </row>
    <row r="76" spans="1:6" s="41" customFormat="1" ht="12" hidden="1" customHeight="1" thickBot="1">
      <c r="A76" s="463" t="s">
        <v>445</v>
      </c>
      <c r="B76" s="464" t="s">
        <v>446</v>
      </c>
      <c r="C76" s="462"/>
      <c r="D76" s="462"/>
      <c r="E76" s="584"/>
    </row>
    <row r="77" spans="1:6" ht="12" customHeight="1" thickBot="1">
      <c r="A77" s="798" t="s">
        <v>390</v>
      </c>
      <c r="B77" s="800" t="s">
        <v>865</v>
      </c>
      <c r="C77" s="156"/>
      <c r="D77" s="156"/>
      <c r="E77" s="756">
        <f>SUM(E68+E72+E73+E76)</f>
        <v>0</v>
      </c>
      <c r="F77" s="4"/>
    </row>
    <row r="78" spans="1:6" ht="12" customHeight="1" thickBot="1">
      <c r="A78" s="798" t="s">
        <v>407</v>
      </c>
      <c r="B78" s="800" t="s">
        <v>392</v>
      </c>
      <c r="C78" s="156"/>
      <c r="D78" s="156"/>
      <c r="E78" s="577"/>
      <c r="F78" s="4"/>
    </row>
    <row r="79" spans="1:6" ht="12" customHeight="1" thickBot="1">
      <c r="A79" s="798" t="s">
        <v>408</v>
      </c>
      <c r="B79" s="800" t="s">
        <v>393</v>
      </c>
      <c r="C79" s="156"/>
      <c r="D79" s="156"/>
      <c r="E79" s="577"/>
      <c r="F79" s="4"/>
    </row>
    <row r="80" spans="1:6" ht="12" customHeight="1" thickBot="1">
      <c r="A80" s="798" t="s">
        <v>16</v>
      </c>
      <c r="B80" s="801" t="s">
        <v>386</v>
      </c>
      <c r="C80" s="156">
        <f>SUM(C77:C79)</f>
        <v>0</v>
      </c>
      <c r="D80" s="156">
        <f>SUM(D77:D79)</f>
        <v>0</v>
      </c>
      <c r="E80" s="577">
        <f>SUM(E77:E79)</f>
        <v>0</v>
      </c>
      <c r="F80" s="4"/>
    </row>
    <row r="81" spans="1:6" ht="24.75" customHeight="1" thickBot="1">
      <c r="A81" s="798" t="s">
        <v>17</v>
      </c>
      <c r="B81" s="804" t="s">
        <v>409</v>
      </c>
      <c r="C81" s="814">
        <f>SUM(C67+C80)</f>
        <v>14880363</v>
      </c>
      <c r="D81" s="814">
        <f>SUM(D67+D80)</f>
        <v>21280363</v>
      </c>
      <c r="E81" s="813">
        <f>SUM(E67+E80)</f>
        <v>14863416</v>
      </c>
      <c r="F81" s="4"/>
    </row>
    <row r="82" spans="1:6">
      <c r="A82" s="1265"/>
      <c r="B82" s="1265"/>
      <c r="C82" s="1266"/>
      <c r="D82" s="1266"/>
      <c r="E82" s="1266"/>
      <c r="F82" s="4"/>
    </row>
    <row r="83" spans="1:6" ht="13.5" thickBot="1">
      <c r="A83" s="1265"/>
      <c r="B83" s="1265"/>
      <c r="C83" s="1266"/>
      <c r="D83" s="1266"/>
      <c r="E83" s="1266"/>
      <c r="F83" s="4"/>
    </row>
    <row r="84" spans="1:6" s="21" customFormat="1" ht="38.1" customHeight="1" thickBot="1">
      <c r="A84" s="492"/>
      <c r="B84" s="493" t="s">
        <v>23</v>
      </c>
      <c r="C84" s="494" t="s">
        <v>5</v>
      </c>
      <c r="D84" s="494" t="s">
        <v>6</v>
      </c>
      <c r="E84" s="495" t="s">
        <v>7</v>
      </c>
    </row>
    <row r="85" spans="1:6" s="22" customFormat="1" ht="12" customHeight="1" thickBot="1">
      <c r="A85" s="18">
        <v>1</v>
      </c>
      <c r="B85" s="19">
        <v>2</v>
      </c>
      <c r="C85" s="19">
        <v>3</v>
      </c>
      <c r="D85" s="19">
        <v>4</v>
      </c>
      <c r="E85" s="20">
        <v>5</v>
      </c>
    </row>
    <row r="86" spans="1:6" s="21" customFormat="1" ht="12" customHeight="1" thickBot="1">
      <c r="A86" s="14" t="s">
        <v>8</v>
      </c>
      <c r="B86" s="17" t="s">
        <v>265</v>
      </c>
      <c r="C86" s="149">
        <f>+C87+C88+C89+C90+C91</f>
        <v>140246008</v>
      </c>
      <c r="D86" s="149">
        <f>+D87+D88+D89+D90+D91</f>
        <v>171590866</v>
      </c>
      <c r="E86" s="73">
        <f>+E87+E88+E89+E90+E91</f>
        <v>125817893</v>
      </c>
    </row>
    <row r="87" spans="1:6" s="21" customFormat="1" ht="12" customHeight="1">
      <c r="A87" s="11" t="s">
        <v>217</v>
      </c>
      <c r="B87" s="6" t="s">
        <v>24</v>
      </c>
      <c r="C87" s="152">
        <v>58080300</v>
      </c>
      <c r="D87" s="152">
        <v>61935300</v>
      </c>
      <c r="E87" s="75">
        <v>55151132</v>
      </c>
    </row>
    <row r="88" spans="1:6" s="21" customFormat="1" ht="12" customHeight="1">
      <c r="A88" s="9" t="s">
        <v>218</v>
      </c>
      <c r="B88" s="5" t="s">
        <v>25</v>
      </c>
      <c r="C88" s="151">
        <v>8450074</v>
      </c>
      <c r="D88" s="151">
        <v>9105491</v>
      </c>
      <c r="E88" s="76">
        <v>7485206</v>
      </c>
    </row>
    <row r="89" spans="1:6" s="21" customFormat="1" ht="12" customHeight="1">
      <c r="A89" s="9" t="s">
        <v>219</v>
      </c>
      <c r="B89" s="5" t="s">
        <v>26</v>
      </c>
      <c r="C89" s="154">
        <v>73715634</v>
      </c>
      <c r="D89" s="154">
        <v>100550075</v>
      </c>
      <c r="E89" s="78">
        <v>63181555</v>
      </c>
    </row>
    <row r="90" spans="1:6" s="21" customFormat="1" ht="12" customHeight="1">
      <c r="A90" s="9" t="s">
        <v>220</v>
      </c>
      <c r="B90" s="7" t="s">
        <v>27</v>
      </c>
      <c r="C90" s="154"/>
      <c r="D90" s="154"/>
      <c r="E90" s="78"/>
    </row>
    <row r="91" spans="1:6" s="21" customFormat="1" ht="12" customHeight="1" thickBot="1">
      <c r="A91" s="9" t="s">
        <v>221</v>
      </c>
      <c r="B91" s="12" t="s">
        <v>28</v>
      </c>
      <c r="C91" s="154">
        <f>SUM(C92:C103)</f>
        <v>0</v>
      </c>
      <c r="D91" s="154"/>
      <c r="E91" s="78">
        <f>SUM(E92:E103)</f>
        <v>0</v>
      </c>
    </row>
    <row r="92" spans="1:6" s="344" customFormat="1" ht="12" hidden="1" customHeight="1">
      <c r="A92" s="342" t="s">
        <v>228</v>
      </c>
      <c r="B92" s="343" t="s">
        <v>222</v>
      </c>
      <c r="C92" s="330"/>
      <c r="D92" s="330"/>
      <c r="E92" s="331"/>
    </row>
    <row r="93" spans="1:6" s="344" customFormat="1" ht="12" hidden="1" customHeight="1">
      <c r="A93" s="342" t="s">
        <v>229</v>
      </c>
      <c r="B93" s="345" t="s">
        <v>223</v>
      </c>
      <c r="C93" s="330"/>
      <c r="D93" s="330"/>
      <c r="E93" s="331"/>
    </row>
    <row r="94" spans="1:6" s="344" customFormat="1" ht="12" hidden="1" customHeight="1">
      <c r="A94" s="342" t="s">
        <v>230</v>
      </c>
      <c r="B94" s="345" t="s">
        <v>224</v>
      </c>
      <c r="C94" s="330"/>
      <c r="D94" s="330"/>
      <c r="E94" s="331"/>
    </row>
    <row r="95" spans="1:6" s="344" customFormat="1" ht="12" hidden="1" customHeight="1">
      <c r="A95" s="342" t="s">
        <v>231</v>
      </c>
      <c r="B95" s="343" t="s">
        <v>225</v>
      </c>
      <c r="C95" s="330"/>
      <c r="D95" s="330"/>
      <c r="E95" s="331"/>
    </row>
    <row r="96" spans="1:6" s="344" customFormat="1" ht="12" hidden="1" customHeight="1">
      <c r="A96" s="346" t="s">
        <v>232</v>
      </c>
      <c r="B96" s="347" t="s">
        <v>226</v>
      </c>
      <c r="C96" s="330"/>
      <c r="D96" s="330"/>
      <c r="E96" s="331"/>
    </row>
    <row r="97" spans="1:5" s="344" customFormat="1" ht="12" hidden="1" customHeight="1">
      <c r="A97" s="342" t="s">
        <v>233</v>
      </c>
      <c r="B97" s="347" t="s">
        <v>227</v>
      </c>
      <c r="C97" s="330"/>
      <c r="D97" s="330"/>
      <c r="E97" s="331"/>
    </row>
    <row r="98" spans="1:5" s="344" customFormat="1" ht="12" hidden="1" customHeight="1">
      <c r="A98" s="348" t="s">
        <v>234</v>
      </c>
      <c r="B98" s="345" t="s">
        <v>240</v>
      </c>
      <c r="C98" s="330"/>
      <c r="D98" s="330"/>
      <c r="E98" s="331"/>
    </row>
    <row r="99" spans="1:5" s="344" customFormat="1" ht="12" hidden="1" customHeight="1">
      <c r="A99" s="348" t="s">
        <v>235</v>
      </c>
      <c r="B99" s="343" t="s">
        <v>241</v>
      </c>
      <c r="C99" s="330"/>
      <c r="D99" s="330"/>
      <c r="E99" s="331"/>
    </row>
    <row r="100" spans="1:5" s="344" customFormat="1" ht="12" hidden="1" customHeight="1">
      <c r="A100" s="348" t="s">
        <v>236</v>
      </c>
      <c r="B100" s="347" t="s">
        <v>242</v>
      </c>
      <c r="C100" s="330"/>
      <c r="D100" s="330"/>
      <c r="E100" s="331"/>
    </row>
    <row r="101" spans="1:5" s="344" customFormat="1" ht="12" hidden="1" customHeight="1">
      <c r="A101" s="348" t="s">
        <v>237</v>
      </c>
      <c r="B101" s="347" t="s">
        <v>243</v>
      </c>
      <c r="C101" s="330"/>
      <c r="D101" s="330"/>
      <c r="E101" s="331"/>
    </row>
    <row r="102" spans="1:5" s="344" customFormat="1" ht="12" hidden="1" customHeight="1">
      <c r="A102" s="348" t="s">
        <v>238</v>
      </c>
      <c r="B102" s="347" t="s">
        <v>244</v>
      </c>
      <c r="C102" s="330"/>
      <c r="D102" s="330"/>
      <c r="E102" s="331"/>
    </row>
    <row r="103" spans="1:5" s="344" customFormat="1" ht="12" hidden="1" customHeight="1" thickBot="1">
      <c r="A103" s="349" t="s">
        <v>239</v>
      </c>
      <c r="B103" s="350" t="s">
        <v>245</v>
      </c>
      <c r="C103" s="332"/>
      <c r="D103" s="332"/>
      <c r="E103" s="333"/>
    </row>
    <row r="104" spans="1:5" s="21" customFormat="1" ht="12" customHeight="1" thickBot="1">
      <c r="A104" s="13" t="s">
        <v>9</v>
      </c>
      <c r="B104" s="16" t="s">
        <v>266</v>
      </c>
      <c r="C104" s="150">
        <f>+C105+C106+C107</f>
        <v>196407000</v>
      </c>
      <c r="D104" s="150">
        <f>+D105+D106+D107</f>
        <v>204967000</v>
      </c>
      <c r="E104" s="74">
        <f>+E105+E106+E107</f>
        <v>27592233</v>
      </c>
    </row>
    <row r="105" spans="1:5" s="21" customFormat="1" ht="12" customHeight="1">
      <c r="A105" s="10" t="s">
        <v>246</v>
      </c>
      <c r="B105" s="5" t="s">
        <v>29</v>
      </c>
      <c r="C105" s="153">
        <v>196407000</v>
      </c>
      <c r="D105" s="153">
        <v>204967000</v>
      </c>
      <c r="E105" s="77">
        <v>26193228</v>
      </c>
    </row>
    <row r="106" spans="1:5" s="21" customFormat="1" ht="12" customHeight="1">
      <c r="A106" s="10" t="s">
        <v>247</v>
      </c>
      <c r="B106" s="8" t="s">
        <v>30</v>
      </c>
      <c r="C106" s="151"/>
      <c r="D106" s="151"/>
      <c r="E106" s="76">
        <v>1399005</v>
      </c>
    </row>
    <row r="107" spans="1:5" s="21" customFormat="1" ht="12" customHeight="1" thickBot="1">
      <c r="A107" s="10" t="s">
        <v>248</v>
      </c>
      <c r="B107" s="341" t="s">
        <v>249</v>
      </c>
      <c r="C107" s="151">
        <f>SUM(C108:C115)</f>
        <v>0</v>
      </c>
      <c r="D107" s="151">
        <f>SUM(D108:D115)</f>
        <v>0</v>
      </c>
      <c r="E107" s="76">
        <f>SUM(E108:E115)</f>
        <v>0</v>
      </c>
    </row>
    <row r="108" spans="1:5" s="344" customFormat="1" ht="60" hidden="1" customHeight="1">
      <c r="A108" s="351" t="s">
        <v>250</v>
      </c>
      <c r="B108" s="64" t="s">
        <v>264</v>
      </c>
      <c r="C108" s="328"/>
      <c r="D108" s="328"/>
      <c r="E108" s="329"/>
    </row>
    <row r="109" spans="1:5" s="344" customFormat="1" ht="60" hidden="1" customHeight="1">
      <c r="A109" s="351" t="s">
        <v>251</v>
      </c>
      <c r="B109" s="352" t="s">
        <v>258</v>
      </c>
      <c r="C109" s="328"/>
      <c r="D109" s="328"/>
      <c r="E109" s="329"/>
    </row>
    <row r="110" spans="1:5" s="344" customFormat="1" ht="16.5" hidden="1" thickBot="1">
      <c r="A110" s="351" t="s">
        <v>252</v>
      </c>
      <c r="B110" s="353" t="s">
        <v>259</v>
      </c>
      <c r="C110" s="328"/>
      <c r="D110" s="328"/>
      <c r="E110" s="329"/>
    </row>
    <row r="111" spans="1:5" s="344" customFormat="1" ht="60" hidden="1" customHeight="1">
      <c r="A111" s="351" t="s">
        <v>253</v>
      </c>
      <c r="B111" s="353" t="s">
        <v>260</v>
      </c>
      <c r="C111" s="354"/>
      <c r="D111" s="354"/>
      <c r="E111" s="355"/>
    </row>
    <row r="112" spans="1:5" s="344" customFormat="1" ht="60" hidden="1" customHeight="1">
      <c r="A112" s="351" t="s">
        <v>254</v>
      </c>
      <c r="B112" s="353" t="s">
        <v>261</v>
      </c>
      <c r="C112" s="354"/>
      <c r="D112" s="354"/>
      <c r="E112" s="355"/>
    </row>
    <row r="113" spans="1:5" s="344" customFormat="1" ht="60" hidden="1" customHeight="1">
      <c r="A113" s="351" t="s">
        <v>255</v>
      </c>
      <c r="B113" s="353" t="s">
        <v>262</v>
      </c>
      <c r="C113" s="354"/>
      <c r="D113" s="354"/>
      <c r="E113" s="355"/>
    </row>
    <row r="114" spans="1:5" s="344" customFormat="1" ht="60" hidden="1" customHeight="1">
      <c r="A114" s="356" t="s">
        <v>256</v>
      </c>
      <c r="B114" s="353" t="s">
        <v>32</v>
      </c>
      <c r="C114" s="357"/>
      <c r="D114" s="357"/>
      <c r="E114" s="358"/>
    </row>
    <row r="115" spans="1:5" s="344" customFormat="1" ht="60" hidden="1" customHeight="1" thickBot="1">
      <c r="A115" s="359" t="s">
        <v>257</v>
      </c>
      <c r="B115" s="360" t="s">
        <v>263</v>
      </c>
      <c r="C115" s="357"/>
      <c r="D115" s="357"/>
      <c r="E115" s="358"/>
    </row>
    <row r="116" spans="1:5" s="21" customFormat="1" ht="12" customHeight="1" thickBot="1">
      <c r="A116" s="13" t="s">
        <v>10</v>
      </c>
      <c r="B116" s="361" t="s">
        <v>267</v>
      </c>
      <c r="C116" s="149">
        <f>+C86+C104</f>
        <v>336653008</v>
      </c>
      <c r="D116" s="149">
        <f>+D86+D104</f>
        <v>376557866</v>
      </c>
      <c r="E116" s="73">
        <f>+E86+E104</f>
        <v>153410126</v>
      </c>
    </row>
    <row r="117" spans="1:5" s="21" customFormat="1" ht="12" hidden="1" customHeight="1" thickBot="1">
      <c r="A117" s="67" t="s">
        <v>394</v>
      </c>
      <c r="B117" s="424" t="s">
        <v>395</v>
      </c>
      <c r="C117" s="150">
        <f>SUM(C118:C120)</f>
        <v>0</v>
      </c>
      <c r="D117" s="150">
        <f>SUM(D118:D120)</f>
        <v>0</v>
      </c>
      <c r="E117" s="74">
        <f>SUM(E118:E120)</f>
        <v>0</v>
      </c>
    </row>
    <row r="118" spans="1:5" s="21" customFormat="1" ht="12" hidden="1" customHeight="1">
      <c r="A118" s="68" t="s">
        <v>396</v>
      </c>
      <c r="B118" s="69" t="s">
        <v>399</v>
      </c>
      <c r="C118" s="151"/>
      <c r="D118" s="151"/>
      <c r="E118" s="76"/>
    </row>
    <row r="119" spans="1:5" s="21" customFormat="1" ht="12" hidden="1" customHeight="1">
      <c r="A119" s="66" t="s">
        <v>397</v>
      </c>
      <c r="B119" s="63" t="s">
        <v>443</v>
      </c>
      <c r="C119" s="151"/>
      <c r="D119" s="151"/>
      <c r="E119" s="76"/>
    </row>
    <row r="120" spans="1:5" s="21" customFormat="1" ht="12" hidden="1" customHeight="1" thickBot="1">
      <c r="A120" s="70" t="s">
        <v>398</v>
      </c>
      <c r="B120" s="71" t="s">
        <v>444</v>
      </c>
      <c r="C120" s="154"/>
      <c r="D120" s="154"/>
      <c r="E120" s="78"/>
    </row>
    <row r="121" spans="1:5" s="21" customFormat="1" ht="12" hidden="1" customHeight="1" thickBot="1">
      <c r="A121" s="67" t="s">
        <v>402</v>
      </c>
      <c r="B121" s="424" t="s">
        <v>403</v>
      </c>
      <c r="C121" s="157"/>
      <c r="D121" s="157"/>
      <c r="E121" s="158"/>
    </row>
    <row r="122" spans="1:5" s="21" customFormat="1" ht="12" customHeight="1" thickBot="1">
      <c r="A122" s="425" t="s">
        <v>411</v>
      </c>
      <c r="B122" s="424" t="s">
        <v>410</v>
      </c>
      <c r="C122" s="157">
        <f>SUM(C117+C121)</f>
        <v>0</v>
      </c>
      <c r="D122" s="157">
        <f>SUM(D117+D121)</f>
        <v>0</v>
      </c>
      <c r="E122" s="158">
        <f>SUM(E117+E121)</f>
        <v>0</v>
      </c>
    </row>
    <row r="123" spans="1:5" s="21" customFormat="1" ht="12" customHeight="1" thickBot="1">
      <c r="A123" s="425" t="s">
        <v>412</v>
      </c>
      <c r="B123" s="424" t="s">
        <v>404</v>
      </c>
      <c r="C123" s="157"/>
      <c r="D123" s="157"/>
      <c r="E123" s="158"/>
    </row>
    <row r="124" spans="1:5" s="21" customFormat="1" ht="12" customHeight="1" thickBot="1">
      <c r="A124" s="425" t="s">
        <v>413</v>
      </c>
      <c r="B124" s="424" t="s">
        <v>405</v>
      </c>
      <c r="C124" s="157"/>
      <c r="D124" s="157"/>
      <c r="E124" s="158"/>
    </row>
    <row r="125" spans="1:5" s="21" customFormat="1" ht="12" customHeight="1" thickBot="1">
      <c r="A125" s="65" t="s">
        <v>33</v>
      </c>
      <c r="B125" s="92" t="s">
        <v>406</v>
      </c>
      <c r="C125" s="159">
        <f>SUM(C122:C124)</f>
        <v>0</v>
      </c>
      <c r="D125" s="159">
        <f>SUM(D122:D124)</f>
        <v>0</v>
      </c>
      <c r="E125" s="80">
        <f>SUM(E122:E124)</f>
        <v>0</v>
      </c>
    </row>
    <row r="126" spans="1:5" s="1" customFormat="1" ht="28.5" customHeight="1" thickBot="1">
      <c r="A126" s="72" t="s">
        <v>12</v>
      </c>
      <c r="B126" s="93" t="s">
        <v>414</v>
      </c>
      <c r="C126" s="502">
        <f>SUM(C116+C125)</f>
        <v>336653008</v>
      </c>
      <c r="D126" s="651">
        <f>SUM(D116+D125)</f>
        <v>376557866</v>
      </c>
      <c r="E126" s="503">
        <f>SUM(E116+E125)</f>
        <v>153410126</v>
      </c>
    </row>
  </sheetData>
  <printOptions horizontalCentered="1"/>
  <pageMargins left="0.78740157480314965" right="0.78740157480314965" top="0.98425196850393704" bottom="0.98425196850393704" header="0.78740157480314965" footer="0.78740157480314965"/>
  <pageSetup paperSize="9" scale="80" orientation="portrait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126"/>
  <sheetViews>
    <sheetView workbookViewId="0">
      <selection activeCell="H29" sqref="H29"/>
    </sheetView>
  </sheetViews>
  <sheetFormatPr defaultRowHeight="12.75"/>
  <cols>
    <col min="1" max="1" width="9.6640625" style="3" customWidth="1"/>
    <col min="2" max="2" width="52.5" style="4" customWidth="1"/>
    <col min="3" max="3" width="14" style="4" customWidth="1"/>
    <col min="4" max="6" width="15.83203125" style="4" customWidth="1"/>
    <col min="7" max="16384" width="9.33203125" style="4"/>
  </cols>
  <sheetData>
    <row r="1" spans="1:5" s="2" customFormat="1" ht="21" customHeight="1" thickBot="1">
      <c r="A1" s="49"/>
      <c r="B1" s="50"/>
      <c r="C1" s="60"/>
      <c r="D1" s="59"/>
      <c r="E1" s="59" t="s">
        <v>966</v>
      </c>
    </row>
    <row r="2" spans="1:5" s="37" customFormat="1" ht="16.5" thickBot="1">
      <c r="A2" s="306"/>
      <c r="B2" s="308" t="s">
        <v>118</v>
      </c>
      <c r="C2" s="645"/>
      <c r="D2" s="843"/>
      <c r="E2" s="90" t="s">
        <v>119</v>
      </c>
    </row>
    <row r="3" spans="1:5" s="37" customFormat="1" ht="24.75" thickBot="1">
      <c r="A3" s="52"/>
      <c r="B3" s="841" t="s">
        <v>644</v>
      </c>
      <c r="C3" s="842" t="s">
        <v>792</v>
      </c>
      <c r="D3" s="843" t="s">
        <v>546</v>
      </c>
      <c r="E3" s="91">
        <v>3</v>
      </c>
    </row>
    <row r="4" spans="1:5" s="38" customFormat="1" ht="15.95" customHeight="1" thickBot="1">
      <c r="A4" s="53"/>
      <c r="B4" s="53"/>
      <c r="C4" s="54"/>
      <c r="D4" s="54"/>
      <c r="E4" s="54" t="s">
        <v>664</v>
      </c>
    </row>
    <row r="5" spans="1:5" ht="43.5" customHeight="1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0</v>
      </c>
      <c r="D7" s="457">
        <v>28000000</v>
      </c>
      <c r="E7" s="574">
        <v>28000000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 thickBo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28000000</v>
      </c>
      <c r="E15" s="431">
        <f>SUM(E16:E20)</f>
        <v>28000000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/>
      <c r="D20" s="367">
        <v>28000000</v>
      </c>
      <c r="E20" s="429">
        <v>28000000</v>
      </c>
    </row>
    <row r="21" spans="1:5" s="40" customFormat="1" ht="60" hidden="1" customHeight="1" thickBo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 thickBo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 thickBo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04">
        <f>SUM(C41:C50)</f>
        <v>26250000</v>
      </c>
      <c r="D40" s="404">
        <f>SUM(D41:D50)</f>
        <v>27322232</v>
      </c>
      <c r="E40" s="441">
        <f>SUM(E41:E50)</f>
        <v>32765260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>
        <v>20670000</v>
      </c>
      <c r="D42" s="370">
        <v>20670000</v>
      </c>
      <c r="E42" s="437">
        <v>25818546</v>
      </c>
    </row>
    <row r="43" spans="1:5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>
        <v>5580000</v>
      </c>
      <c r="D46" s="370">
        <v>6652232</v>
      </c>
      <c r="E46" s="437">
        <v>6946714</v>
      </c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375" t="s">
        <v>319</v>
      </c>
      <c r="B50" s="376" t="s">
        <v>320</v>
      </c>
      <c r="C50" s="390"/>
      <c r="D50" s="390"/>
      <c r="E50" s="436"/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v>3574105</v>
      </c>
      <c r="E51" s="431">
        <v>3574105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 thickBo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408">
        <f>SUM(C58:C60)</f>
        <v>0</v>
      </c>
      <c r="D57" s="408">
        <f>SUM(D58:D60)</f>
        <v>0</v>
      </c>
      <c r="E57" s="445">
        <f>SUM(E58:E60)</f>
        <v>0</v>
      </c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 thickBo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2"/>
    </row>
    <row r="64" spans="1:5" ht="60" hidden="1" customHeight="1">
      <c r="A64" s="365" t="s">
        <v>381</v>
      </c>
      <c r="B64" s="366" t="s">
        <v>380</v>
      </c>
      <c r="C64" s="370"/>
      <c r="D64" s="370"/>
      <c r="E64" s="437"/>
    </row>
    <row r="65" spans="1:5" ht="60" hidden="1" customHeight="1">
      <c r="A65" s="365" t="s">
        <v>382</v>
      </c>
      <c r="B65" s="366" t="s">
        <v>335</v>
      </c>
      <c r="C65" s="371"/>
      <c r="D65" s="371"/>
      <c r="E65" s="439"/>
    </row>
    <row r="66" spans="1:5" ht="60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26250000</v>
      </c>
      <c r="D67" s="497">
        <f>SUM(D8+D15+D22+D29+D40+D51+D57+D62)</f>
        <v>58896337</v>
      </c>
      <c r="E67" s="573">
        <f>SUM(E8+E15+E22+E29+E40+E51+E57+E62)</f>
        <v>64339365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579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580"/>
    </row>
    <row r="70" spans="1:5" ht="12" hidden="1" customHeight="1">
      <c r="A70" s="365" t="s">
        <v>339</v>
      </c>
      <c r="B70" s="366" t="s">
        <v>340</v>
      </c>
      <c r="C70" s="370"/>
      <c r="D70" s="370"/>
      <c r="E70" s="580"/>
    </row>
    <row r="71" spans="1:5" ht="12" hidden="1" customHeight="1">
      <c r="A71" s="365" t="s">
        <v>341</v>
      </c>
      <c r="B71" s="373" t="s">
        <v>342</v>
      </c>
      <c r="C71" s="372"/>
      <c r="D71" s="372"/>
      <c r="E71" s="581"/>
    </row>
    <row r="72" spans="1:5" ht="12" hidden="1" customHeight="1">
      <c r="A72" s="418" t="s">
        <v>388</v>
      </c>
      <c r="B72" s="369" t="s">
        <v>343</v>
      </c>
      <c r="C72" s="374"/>
      <c r="D72" s="374"/>
      <c r="E72" s="582"/>
    </row>
    <row r="73" spans="1:5" ht="12" hidden="1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582">
        <f>SUM(E74:E75)</f>
        <v>0</v>
      </c>
    </row>
    <row r="74" spans="1:5" ht="12" hidden="1" customHeight="1">
      <c r="A74" s="365" t="s">
        <v>345</v>
      </c>
      <c r="B74" s="366" t="s">
        <v>346</v>
      </c>
      <c r="C74" s="374"/>
      <c r="D74" s="460"/>
      <c r="E74" s="583"/>
    </row>
    <row r="75" spans="1:5" ht="12" hidden="1" customHeight="1">
      <c r="A75" s="365" t="s">
        <v>347</v>
      </c>
      <c r="B75" s="366" t="s">
        <v>348</v>
      </c>
      <c r="C75" s="374"/>
      <c r="D75" s="460"/>
      <c r="E75" s="583"/>
    </row>
    <row r="76" spans="1:5" s="41" customFormat="1" ht="12" hidden="1" customHeight="1" thickBot="1">
      <c r="A76" s="463" t="s">
        <v>445</v>
      </c>
      <c r="B76" s="464" t="s">
        <v>446</v>
      </c>
      <c r="C76" s="462"/>
      <c r="D76" s="462"/>
      <c r="E76" s="584"/>
    </row>
    <row r="77" spans="1:5" ht="12" customHeight="1" thickBot="1">
      <c r="A77" s="798" t="s">
        <v>390</v>
      </c>
      <c r="B77" s="800" t="s">
        <v>391</v>
      </c>
      <c r="C77" s="156">
        <f>SUM(C68+C72+C73+C76)</f>
        <v>0</v>
      </c>
      <c r="D77" s="156"/>
      <c r="E77" s="756"/>
    </row>
    <row r="78" spans="1:5" ht="12" customHeight="1" thickBot="1">
      <c r="A78" s="798" t="s">
        <v>407</v>
      </c>
      <c r="B78" s="800" t="s">
        <v>392</v>
      </c>
      <c r="C78" s="156"/>
      <c r="D78" s="156"/>
      <c r="E78" s="577"/>
    </row>
    <row r="79" spans="1:5" ht="12" customHeight="1" thickBot="1">
      <c r="A79" s="798" t="s">
        <v>408</v>
      </c>
      <c r="B79" s="800" t="s">
        <v>393</v>
      </c>
      <c r="C79" s="156"/>
      <c r="D79" s="156"/>
      <c r="E79" s="577"/>
    </row>
    <row r="80" spans="1:5" ht="12" customHeight="1" thickBot="1">
      <c r="A80" s="798" t="s">
        <v>16</v>
      </c>
      <c r="B80" s="801" t="s">
        <v>386</v>
      </c>
      <c r="C80" s="156">
        <f>SUM(C77:C79)</f>
        <v>0</v>
      </c>
      <c r="D80" s="156">
        <f>SUM(D77:D79)</f>
        <v>0</v>
      </c>
      <c r="E80" s="577">
        <f>SUM(E77:E79)</f>
        <v>0</v>
      </c>
    </row>
    <row r="81" spans="1:5" ht="24.75" customHeight="1" thickBot="1">
      <c r="A81" s="798" t="s">
        <v>17</v>
      </c>
      <c r="B81" s="804" t="s">
        <v>409</v>
      </c>
      <c r="C81" s="814">
        <f>SUM(C67+C80)</f>
        <v>26250000</v>
      </c>
      <c r="D81" s="814">
        <f>SUM(D67+D80)</f>
        <v>58896337</v>
      </c>
      <c r="E81" s="813">
        <f>SUM(E67+E80)</f>
        <v>64339365</v>
      </c>
    </row>
    <row r="82" spans="1:5">
      <c r="A82" s="1265"/>
      <c r="B82" s="1265"/>
      <c r="C82" s="1266"/>
      <c r="D82" s="1266"/>
      <c r="E82" s="1266"/>
    </row>
    <row r="83" spans="1:5" ht="13.5" thickBot="1">
      <c r="A83" s="1265"/>
      <c r="B83" s="1265"/>
      <c r="C83" s="1266"/>
      <c r="D83" s="1266"/>
      <c r="E83" s="1266"/>
    </row>
    <row r="84" spans="1:5" s="21" customFormat="1" ht="38.1" customHeight="1" thickBot="1">
      <c r="A84" s="492"/>
      <c r="B84" s="493" t="s">
        <v>23</v>
      </c>
      <c r="C84" s="494" t="s">
        <v>5</v>
      </c>
      <c r="D84" s="494" t="s">
        <v>6</v>
      </c>
      <c r="E84" s="495" t="s">
        <v>7</v>
      </c>
    </row>
    <row r="85" spans="1:5" s="22" customFormat="1" ht="12" customHeight="1" thickBot="1">
      <c r="A85" s="18">
        <v>1</v>
      </c>
      <c r="B85" s="19">
        <v>2</v>
      </c>
      <c r="C85" s="19">
        <v>3</v>
      </c>
      <c r="D85" s="19">
        <v>4</v>
      </c>
      <c r="E85" s="20">
        <v>5</v>
      </c>
    </row>
    <row r="86" spans="1:5" s="21" customFormat="1" ht="12" customHeight="1" thickBot="1">
      <c r="A86" s="14" t="s">
        <v>8</v>
      </c>
      <c r="B86" s="17" t="s">
        <v>265</v>
      </c>
      <c r="C86" s="149">
        <f>+C87+C88+C89+C90+C91</f>
        <v>77093292</v>
      </c>
      <c r="D86" s="150">
        <f>+D87+D88+D89+D90+D91</f>
        <v>95637752</v>
      </c>
      <c r="E86" s="149">
        <f>+E87+E88+E89+E90+E91</f>
        <v>70019730</v>
      </c>
    </row>
    <row r="87" spans="1:5" s="21" customFormat="1" ht="12" customHeight="1">
      <c r="A87" s="11" t="s">
        <v>217</v>
      </c>
      <c r="B87" s="6" t="s">
        <v>24</v>
      </c>
      <c r="C87" s="152">
        <v>26968400</v>
      </c>
      <c r="D87" s="152">
        <v>28353400</v>
      </c>
      <c r="E87" s="75">
        <v>20556108</v>
      </c>
    </row>
    <row r="88" spans="1:5" s="21" customFormat="1" ht="12" customHeight="1">
      <c r="A88" s="9" t="s">
        <v>218</v>
      </c>
      <c r="B88" s="5" t="s">
        <v>25</v>
      </c>
      <c r="C88" s="151">
        <v>3634892</v>
      </c>
      <c r="D88" s="151">
        <v>3749892</v>
      </c>
      <c r="E88" s="76">
        <v>2633773</v>
      </c>
    </row>
    <row r="89" spans="1:5" s="21" customFormat="1" ht="12" customHeight="1">
      <c r="A89" s="9" t="s">
        <v>219</v>
      </c>
      <c r="B89" s="5" t="s">
        <v>26</v>
      </c>
      <c r="C89" s="154">
        <v>46490000</v>
      </c>
      <c r="D89" s="154">
        <v>63534460</v>
      </c>
      <c r="E89" s="78">
        <v>46829849</v>
      </c>
    </row>
    <row r="90" spans="1:5" s="21" customFormat="1" ht="12" customHeight="1">
      <c r="A90" s="9" t="s">
        <v>220</v>
      </c>
      <c r="B90" s="7" t="s">
        <v>27</v>
      </c>
      <c r="C90" s="154"/>
      <c r="D90" s="154"/>
      <c r="E90" s="78"/>
    </row>
    <row r="91" spans="1:5" s="21" customFormat="1" ht="12" customHeight="1" thickBot="1">
      <c r="A91" s="9" t="s">
        <v>221</v>
      </c>
      <c r="B91" s="12" t="s">
        <v>28</v>
      </c>
      <c r="C91" s="154"/>
      <c r="D91" s="154"/>
      <c r="E91" s="78"/>
    </row>
    <row r="92" spans="1:5" s="344" customFormat="1" ht="12" hidden="1" customHeight="1">
      <c r="A92" s="342" t="s">
        <v>228</v>
      </c>
      <c r="B92" s="343" t="s">
        <v>222</v>
      </c>
      <c r="C92" s="330"/>
      <c r="D92" s="330"/>
      <c r="E92" s="331"/>
    </row>
    <row r="93" spans="1:5" s="344" customFormat="1" ht="12" hidden="1" customHeight="1">
      <c r="A93" s="342" t="s">
        <v>229</v>
      </c>
      <c r="B93" s="345" t="s">
        <v>223</v>
      </c>
      <c r="C93" s="330"/>
      <c r="D93" s="330"/>
      <c r="E93" s="331"/>
    </row>
    <row r="94" spans="1:5" s="344" customFormat="1" ht="12" hidden="1" customHeight="1">
      <c r="A94" s="342" t="s">
        <v>230</v>
      </c>
      <c r="B94" s="345" t="s">
        <v>224</v>
      </c>
      <c r="C94" s="330"/>
      <c r="D94" s="330"/>
      <c r="E94" s="331"/>
    </row>
    <row r="95" spans="1:5" s="344" customFormat="1" ht="12" hidden="1" customHeight="1">
      <c r="A95" s="342" t="s">
        <v>231</v>
      </c>
      <c r="B95" s="343" t="s">
        <v>225</v>
      </c>
      <c r="C95" s="330"/>
      <c r="D95" s="330"/>
      <c r="E95" s="331"/>
    </row>
    <row r="96" spans="1:5" s="344" customFormat="1" ht="12" hidden="1" customHeight="1">
      <c r="A96" s="346" t="s">
        <v>232</v>
      </c>
      <c r="B96" s="347" t="s">
        <v>226</v>
      </c>
      <c r="C96" s="330"/>
      <c r="D96" s="330"/>
      <c r="E96" s="331"/>
    </row>
    <row r="97" spans="1:5" s="344" customFormat="1" ht="12" hidden="1" customHeight="1">
      <c r="A97" s="342" t="s">
        <v>233</v>
      </c>
      <c r="B97" s="347" t="s">
        <v>227</v>
      </c>
      <c r="C97" s="330"/>
      <c r="D97" s="330"/>
      <c r="E97" s="331"/>
    </row>
    <row r="98" spans="1:5" s="344" customFormat="1" ht="12" hidden="1" customHeight="1">
      <c r="A98" s="348" t="s">
        <v>234</v>
      </c>
      <c r="B98" s="345" t="s">
        <v>240</v>
      </c>
      <c r="C98" s="330"/>
      <c r="D98" s="330"/>
      <c r="E98" s="331"/>
    </row>
    <row r="99" spans="1:5" s="344" customFormat="1" ht="12" hidden="1" customHeight="1">
      <c r="A99" s="348" t="s">
        <v>235</v>
      </c>
      <c r="B99" s="343" t="s">
        <v>241</v>
      </c>
      <c r="C99" s="330"/>
      <c r="D99" s="330"/>
      <c r="E99" s="331"/>
    </row>
    <row r="100" spans="1:5" s="344" customFormat="1" ht="12" hidden="1" customHeight="1">
      <c r="A100" s="348" t="s">
        <v>236</v>
      </c>
      <c r="B100" s="347" t="s">
        <v>242</v>
      </c>
      <c r="C100" s="330"/>
      <c r="D100" s="330"/>
      <c r="E100" s="331"/>
    </row>
    <row r="101" spans="1:5" s="344" customFormat="1" ht="12" hidden="1" customHeight="1">
      <c r="A101" s="348" t="s">
        <v>237</v>
      </c>
      <c r="B101" s="347" t="s">
        <v>243</v>
      </c>
      <c r="C101" s="330"/>
      <c r="D101" s="330"/>
      <c r="E101" s="331"/>
    </row>
    <row r="102" spans="1:5" s="344" customFormat="1" ht="12" hidden="1" customHeight="1">
      <c r="A102" s="348" t="s">
        <v>238</v>
      </c>
      <c r="B102" s="347" t="s">
        <v>244</v>
      </c>
      <c r="C102" s="330"/>
      <c r="D102" s="330"/>
      <c r="E102" s="331"/>
    </row>
    <row r="103" spans="1:5" s="344" customFormat="1" ht="12" hidden="1" customHeight="1" thickBot="1">
      <c r="A103" s="349" t="s">
        <v>239</v>
      </c>
      <c r="B103" s="350" t="s">
        <v>245</v>
      </c>
      <c r="C103" s="332"/>
      <c r="D103" s="332"/>
      <c r="E103" s="333"/>
    </row>
    <row r="104" spans="1:5" s="21" customFormat="1" ht="12" customHeight="1" thickBot="1">
      <c r="A104" s="13" t="s">
        <v>9</v>
      </c>
      <c r="B104" s="16" t="s">
        <v>266</v>
      </c>
      <c r="C104" s="150">
        <f>+C105+C106+C107</f>
        <v>3000000</v>
      </c>
      <c r="D104" s="150">
        <f>+D105+D106+D107</f>
        <v>7106877</v>
      </c>
      <c r="E104" s="74">
        <f>+E105+E106+E107</f>
        <v>4554454</v>
      </c>
    </row>
    <row r="105" spans="1:5" s="21" customFormat="1" ht="12" customHeight="1">
      <c r="A105" s="10" t="s">
        <v>246</v>
      </c>
      <c r="B105" s="5" t="s">
        <v>29</v>
      </c>
      <c r="C105" s="153">
        <v>3000000</v>
      </c>
      <c r="D105" s="153">
        <v>7106877</v>
      </c>
      <c r="E105" s="77">
        <v>4554454</v>
      </c>
    </row>
    <row r="106" spans="1:5" s="21" customFormat="1" ht="12" customHeight="1">
      <c r="A106" s="10" t="s">
        <v>247</v>
      </c>
      <c r="B106" s="8" t="s">
        <v>30</v>
      </c>
      <c r="C106" s="151"/>
      <c r="D106" s="151"/>
      <c r="E106" s="76"/>
    </row>
    <row r="107" spans="1:5" s="21" customFormat="1" ht="12" customHeight="1" thickBot="1">
      <c r="A107" s="10" t="s">
        <v>248</v>
      </c>
      <c r="B107" s="341" t="s">
        <v>249</v>
      </c>
      <c r="C107" s="151"/>
      <c r="D107" s="151"/>
      <c r="E107" s="76"/>
    </row>
    <row r="108" spans="1:5" s="344" customFormat="1" ht="60" hidden="1" customHeight="1">
      <c r="A108" s="351" t="s">
        <v>250</v>
      </c>
      <c r="B108" s="64" t="s">
        <v>264</v>
      </c>
      <c r="C108" s="328"/>
      <c r="D108" s="328"/>
      <c r="E108" s="329"/>
    </row>
    <row r="109" spans="1:5" s="344" customFormat="1" ht="60" hidden="1" customHeight="1">
      <c r="A109" s="351" t="s">
        <v>251</v>
      </c>
      <c r="B109" s="352" t="s">
        <v>258</v>
      </c>
      <c r="C109" s="328"/>
      <c r="D109" s="328"/>
      <c r="E109" s="329"/>
    </row>
    <row r="110" spans="1:5" s="344" customFormat="1" ht="23.25" hidden="1" thickBot="1">
      <c r="A110" s="351" t="s">
        <v>252</v>
      </c>
      <c r="B110" s="353" t="s">
        <v>259</v>
      </c>
      <c r="C110" s="328"/>
      <c r="D110" s="328"/>
      <c r="E110" s="329"/>
    </row>
    <row r="111" spans="1:5" s="344" customFormat="1" ht="60" hidden="1" customHeight="1">
      <c r="A111" s="351" t="s">
        <v>253</v>
      </c>
      <c r="B111" s="353" t="s">
        <v>260</v>
      </c>
      <c r="C111" s="354"/>
      <c r="D111" s="354"/>
      <c r="E111" s="355"/>
    </row>
    <row r="112" spans="1:5" s="344" customFormat="1" ht="60" hidden="1" customHeight="1">
      <c r="A112" s="351" t="s">
        <v>254</v>
      </c>
      <c r="B112" s="353" t="s">
        <v>261</v>
      </c>
      <c r="C112" s="354"/>
      <c r="D112" s="354"/>
      <c r="E112" s="355"/>
    </row>
    <row r="113" spans="1:5" s="344" customFormat="1" ht="60" hidden="1" customHeight="1">
      <c r="A113" s="351" t="s">
        <v>255</v>
      </c>
      <c r="B113" s="353" t="s">
        <v>262</v>
      </c>
      <c r="C113" s="354"/>
      <c r="D113" s="354"/>
      <c r="E113" s="355"/>
    </row>
    <row r="114" spans="1:5" s="344" customFormat="1" ht="60" hidden="1" customHeight="1">
      <c r="A114" s="356" t="s">
        <v>256</v>
      </c>
      <c r="B114" s="353" t="s">
        <v>32</v>
      </c>
      <c r="C114" s="357"/>
      <c r="D114" s="357"/>
      <c r="E114" s="358"/>
    </row>
    <row r="115" spans="1:5" s="344" customFormat="1" ht="60" hidden="1" customHeight="1">
      <c r="A115" s="359" t="s">
        <v>257</v>
      </c>
      <c r="B115" s="360" t="s">
        <v>263</v>
      </c>
      <c r="C115" s="357"/>
      <c r="D115" s="357"/>
      <c r="E115" s="358"/>
    </row>
    <row r="116" spans="1:5" s="21" customFormat="1" ht="12" customHeight="1" thickBot="1">
      <c r="A116" s="13" t="s">
        <v>10</v>
      </c>
      <c r="B116" s="361" t="s">
        <v>267</v>
      </c>
      <c r="C116" s="149">
        <f>+C86+C104</f>
        <v>80093292</v>
      </c>
      <c r="D116" s="149">
        <f>+D86+D104</f>
        <v>102744629</v>
      </c>
      <c r="E116" s="73">
        <f>+E86+E104</f>
        <v>74574184</v>
      </c>
    </row>
    <row r="117" spans="1:5" s="21" customFormat="1" ht="12" hidden="1" customHeight="1" thickBot="1">
      <c r="A117" s="67" t="s">
        <v>394</v>
      </c>
      <c r="B117" s="424" t="s">
        <v>395</v>
      </c>
      <c r="C117" s="150">
        <f>SUM(C118:C120)</f>
        <v>0</v>
      </c>
      <c r="D117" s="150">
        <f>SUM(D118:D120)</f>
        <v>0</v>
      </c>
      <c r="E117" s="74">
        <f>SUM(E118:E120)</f>
        <v>0</v>
      </c>
    </row>
    <row r="118" spans="1:5" s="21" customFormat="1" ht="12" hidden="1" customHeight="1">
      <c r="A118" s="68" t="s">
        <v>396</v>
      </c>
      <c r="B118" s="69" t="s">
        <v>399</v>
      </c>
      <c r="C118" s="151"/>
      <c r="D118" s="151"/>
      <c r="E118" s="76"/>
    </row>
    <row r="119" spans="1:5" s="21" customFormat="1" ht="12" hidden="1" customHeight="1">
      <c r="A119" s="66" t="s">
        <v>397</v>
      </c>
      <c r="B119" s="63" t="s">
        <v>443</v>
      </c>
      <c r="C119" s="151"/>
      <c r="D119" s="151"/>
      <c r="E119" s="76"/>
    </row>
    <row r="120" spans="1:5" s="21" customFormat="1" ht="12" hidden="1" customHeight="1" thickBot="1">
      <c r="A120" s="70" t="s">
        <v>398</v>
      </c>
      <c r="B120" s="71" t="s">
        <v>444</v>
      </c>
      <c r="C120" s="154"/>
      <c r="D120" s="154"/>
      <c r="E120" s="78"/>
    </row>
    <row r="121" spans="1:5" s="21" customFormat="1" ht="12" hidden="1" customHeight="1" thickBot="1">
      <c r="A121" s="67" t="s">
        <v>402</v>
      </c>
      <c r="B121" s="424" t="s">
        <v>403</v>
      </c>
      <c r="C121" s="157"/>
      <c r="D121" s="157"/>
      <c r="E121" s="158"/>
    </row>
    <row r="122" spans="1:5" s="21" customFormat="1" ht="12" customHeight="1" thickBot="1">
      <c r="A122" s="425" t="s">
        <v>411</v>
      </c>
      <c r="B122" s="424" t="s">
        <v>410</v>
      </c>
      <c r="C122" s="157">
        <f>SUM(C117+C121)</f>
        <v>0</v>
      </c>
      <c r="D122" s="157">
        <f>SUM(D117+D121)</f>
        <v>0</v>
      </c>
      <c r="E122" s="158">
        <f>SUM(E117+E121)</f>
        <v>0</v>
      </c>
    </row>
    <row r="123" spans="1:5" s="21" customFormat="1" ht="12" customHeight="1" thickBot="1">
      <c r="A123" s="425" t="s">
        <v>412</v>
      </c>
      <c r="B123" s="424" t="s">
        <v>404</v>
      </c>
      <c r="C123" s="157"/>
      <c r="D123" s="157"/>
      <c r="E123" s="158"/>
    </row>
    <row r="124" spans="1:5" s="21" customFormat="1" ht="12" customHeight="1" thickBot="1">
      <c r="A124" s="425" t="s">
        <v>413</v>
      </c>
      <c r="B124" s="424" t="s">
        <v>405</v>
      </c>
      <c r="C124" s="157"/>
      <c r="D124" s="157"/>
      <c r="E124" s="158"/>
    </row>
    <row r="125" spans="1:5" s="21" customFormat="1" ht="12" customHeight="1" thickBot="1">
      <c r="A125" s="65" t="s">
        <v>33</v>
      </c>
      <c r="B125" s="92" t="s">
        <v>406</v>
      </c>
      <c r="C125" s="159">
        <f>SUM(C122:C124)</f>
        <v>0</v>
      </c>
      <c r="D125" s="159">
        <f>SUM(D122:D124)</f>
        <v>0</v>
      </c>
      <c r="E125" s="80">
        <f>SUM(E122:E124)</f>
        <v>0</v>
      </c>
    </row>
    <row r="126" spans="1:5" s="1" customFormat="1" ht="28.5" customHeight="1" thickBot="1">
      <c r="A126" s="72" t="s">
        <v>12</v>
      </c>
      <c r="B126" s="93" t="s">
        <v>414</v>
      </c>
      <c r="C126" s="502">
        <f>SUM(C116+C125)</f>
        <v>80093292</v>
      </c>
      <c r="D126" s="502">
        <f>SUM(D116+D125)</f>
        <v>102744629</v>
      </c>
      <c r="E126" s="503">
        <f>SUM(E116+E125)</f>
        <v>74574184</v>
      </c>
    </row>
  </sheetData>
  <printOptions horizontalCentered="1"/>
  <pageMargins left="0.78740157480314965" right="0.78740157480314965" top="0.98425196850393704" bottom="0.98425196850393704" header="0.78740157480314965" footer="0.78740157480314965"/>
  <pageSetup paperSize="9" scale="80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132"/>
  <sheetViews>
    <sheetView topLeftCell="B1" workbookViewId="0">
      <selection activeCell="I16" sqref="I16"/>
    </sheetView>
  </sheetViews>
  <sheetFormatPr defaultRowHeight="12.75"/>
  <cols>
    <col min="1" max="1" width="9.6640625" style="3" customWidth="1"/>
    <col min="2" max="2" width="56.1640625" style="4" customWidth="1"/>
    <col min="3" max="3" width="14.33203125" style="4" customWidth="1"/>
    <col min="4" max="6" width="15.83203125" style="4" customWidth="1"/>
    <col min="7" max="16384" width="9.33203125" style="4"/>
  </cols>
  <sheetData>
    <row r="1" spans="1:5" s="2" customFormat="1" ht="21" customHeight="1" thickBot="1">
      <c r="A1" s="49"/>
      <c r="B1" s="50"/>
      <c r="C1" s="60"/>
      <c r="D1" s="59"/>
      <c r="E1" s="59" t="s">
        <v>967</v>
      </c>
    </row>
    <row r="2" spans="1:5" s="37" customFormat="1" ht="25.5" customHeight="1">
      <c r="A2" s="306"/>
      <c r="B2" s="1765" t="s">
        <v>184</v>
      </c>
      <c r="C2" s="1766"/>
      <c r="D2" s="1767"/>
      <c r="E2" s="61" t="s">
        <v>123</v>
      </c>
    </row>
    <row r="3" spans="1:5" s="37" customFormat="1" ht="36.75" thickBot="1">
      <c r="A3" s="491" t="s">
        <v>120</v>
      </c>
      <c r="B3" s="1762" t="s">
        <v>535</v>
      </c>
      <c r="C3" s="1763"/>
      <c r="D3" s="1768"/>
      <c r="E3" s="490" t="s">
        <v>529</v>
      </c>
    </row>
    <row r="4" spans="1:5" s="38" customFormat="1" ht="15.95" customHeight="1" thickBot="1">
      <c r="A4" s="53"/>
      <c r="B4" s="53"/>
      <c r="C4" s="53"/>
      <c r="D4" s="54"/>
      <c r="E4" s="54" t="s">
        <v>664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9481000</v>
      </c>
      <c r="D7" s="457">
        <f>SUM(D15+D8)</f>
        <v>13331000</v>
      </c>
      <c r="E7" s="574">
        <f>SUM(E15+E8)</f>
        <v>3500000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497">
        <f>SUM(C16:C20)</f>
        <v>9481000</v>
      </c>
      <c r="D15" s="497">
        <f>SUM(D16:D20)</f>
        <v>13331000</v>
      </c>
      <c r="E15" s="601">
        <f>SUM(E16:E20)</f>
        <v>3500000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>
        <v>9481000</v>
      </c>
      <c r="D20" s="367">
        <v>13331000</v>
      </c>
      <c r="E20" s="597">
        <v>3500000</v>
      </c>
    </row>
    <row r="21" spans="1:5" s="40" customFormat="1" ht="60" hidden="1" customHeight="1" thickBo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 thickBo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 thickBo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 thickBo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 thickBo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 thickBo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 thickBo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 thickBo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 thickBo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 thickBo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97">
        <f>SUM(C41:C50)</f>
        <v>1625000</v>
      </c>
      <c r="D40" s="497">
        <f>SUM(D41:D50)</f>
        <v>1625000</v>
      </c>
      <c r="E40" s="601">
        <f>SUM(E41:E50)</f>
        <v>1326783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>
        <v>600000</v>
      </c>
      <c r="D42" s="370">
        <v>600000</v>
      </c>
      <c r="E42" s="437">
        <v>492000</v>
      </c>
    </row>
    <row r="43" spans="1:5" s="40" customFormat="1" ht="12" customHeight="1">
      <c r="A43" s="365" t="s">
        <v>305</v>
      </c>
      <c r="B43" s="366" t="s">
        <v>306</v>
      </c>
      <c r="C43" s="370">
        <v>1000000</v>
      </c>
      <c r="D43" s="370">
        <v>1000000</v>
      </c>
      <c r="E43" s="437">
        <v>590386</v>
      </c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/>
      <c r="D46" s="370"/>
      <c r="E46" s="437"/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>
        <v>1</v>
      </c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616" t="s">
        <v>636</v>
      </c>
      <c r="B50" s="617" t="s">
        <v>320</v>
      </c>
      <c r="C50" s="618">
        <v>25000</v>
      </c>
      <c r="D50" s="618">
        <v>25000</v>
      </c>
      <c r="E50" s="619">
        <v>244396</v>
      </c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408">
        <f>SUM(C58:C60)</f>
        <v>0</v>
      </c>
      <c r="D57" s="408">
        <f>SUM(D58:D60)</f>
        <v>0</v>
      </c>
      <c r="E57" s="445">
        <f>SUM(E58:E60)</f>
        <v>0</v>
      </c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2"/>
    </row>
    <row r="64" spans="1:5" ht="60" hidden="1" customHeight="1">
      <c r="A64" s="365" t="s">
        <v>381</v>
      </c>
      <c r="B64" s="366" t="s">
        <v>380</v>
      </c>
      <c r="C64" s="370"/>
      <c r="D64" s="370"/>
      <c r="E64" s="437"/>
    </row>
    <row r="65" spans="1:5" ht="60" hidden="1" customHeight="1">
      <c r="A65" s="365" t="s">
        <v>382</v>
      </c>
      <c r="B65" s="366" t="s">
        <v>335</v>
      </c>
      <c r="C65" s="371"/>
      <c r="D65" s="371"/>
      <c r="E65" s="439"/>
    </row>
    <row r="66" spans="1:5" ht="60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11106000</v>
      </c>
      <c r="D67" s="497">
        <f>SUM(D8+D15+D22+D29+D40+D51+D57+D62)</f>
        <v>14956000</v>
      </c>
      <c r="E67" s="573">
        <f>SUM(E8+E15+E22+E29+E40+E51+E57+E62)</f>
        <v>4826783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442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437"/>
    </row>
    <row r="70" spans="1:5" ht="12" hidden="1" customHeight="1">
      <c r="A70" s="365" t="s">
        <v>339</v>
      </c>
      <c r="B70" s="366" t="s">
        <v>340</v>
      </c>
      <c r="C70" s="370"/>
      <c r="D70" s="370"/>
      <c r="E70" s="437"/>
    </row>
    <row r="71" spans="1:5" ht="12" hidden="1" customHeight="1">
      <c r="A71" s="365" t="s">
        <v>341</v>
      </c>
      <c r="B71" s="373" t="s">
        <v>342</v>
      </c>
      <c r="C71" s="372"/>
      <c r="D71" s="372"/>
      <c r="E71" s="448"/>
    </row>
    <row r="72" spans="1:5" ht="12" hidden="1" customHeight="1">
      <c r="A72" s="418" t="s">
        <v>388</v>
      </c>
      <c r="B72" s="369" t="s">
        <v>343</v>
      </c>
      <c r="C72" s="374"/>
      <c r="D72" s="374"/>
      <c r="E72" s="449"/>
    </row>
    <row r="73" spans="1:5" ht="12" customHeight="1">
      <c r="A73" s="418" t="s">
        <v>389</v>
      </c>
      <c r="B73" s="369" t="s">
        <v>344</v>
      </c>
      <c r="C73" s="374">
        <f>SUM(C74:C75)</f>
        <v>1858183</v>
      </c>
      <c r="D73" s="374">
        <f>SUM(D74:D75)</f>
        <v>1858183</v>
      </c>
      <c r="E73" s="449">
        <f>SUM(E74:E75)</f>
        <v>1858183</v>
      </c>
    </row>
    <row r="74" spans="1:5" ht="12" customHeight="1">
      <c r="A74" s="365" t="s">
        <v>345</v>
      </c>
      <c r="B74" s="366" t="s">
        <v>346</v>
      </c>
      <c r="C74" s="460">
        <v>1858183</v>
      </c>
      <c r="D74" s="460">
        <v>1858183</v>
      </c>
      <c r="E74" s="460">
        <v>1858183</v>
      </c>
    </row>
    <row r="75" spans="1:5" ht="12" customHeight="1">
      <c r="A75" s="365" t="s">
        <v>347</v>
      </c>
      <c r="B75" s="366" t="s">
        <v>348</v>
      </c>
      <c r="C75" s="374"/>
      <c r="D75" s="460"/>
      <c r="E75" s="461"/>
    </row>
    <row r="76" spans="1:5" s="41" customFormat="1" ht="12" customHeight="1" thickBot="1">
      <c r="A76" s="463" t="s">
        <v>445</v>
      </c>
      <c r="B76" s="464" t="s">
        <v>446</v>
      </c>
      <c r="C76" s="462"/>
      <c r="D76" s="462"/>
      <c r="E76" s="465"/>
    </row>
    <row r="77" spans="1:5" s="41" customFormat="1" ht="12" customHeight="1" thickBot="1">
      <c r="A77" s="498" t="s">
        <v>531</v>
      </c>
      <c r="B77" s="815" t="s">
        <v>532</v>
      </c>
      <c r="C77" s="156">
        <v>255373709</v>
      </c>
      <c r="D77" s="156">
        <v>276295409</v>
      </c>
      <c r="E77" s="577">
        <v>270560361</v>
      </c>
    </row>
    <row r="78" spans="1:5" ht="12" customHeight="1" thickBot="1">
      <c r="A78" s="798" t="s">
        <v>390</v>
      </c>
      <c r="B78" s="800" t="s">
        <v>391</v>
      </c>
      <c r="C78" s="156">
        <f>SUM(C73+C77)</f>
        <v>257231892</v>
      </c>
      <c r="D78" s="156">
        <f>SUM(D73+D76+D77)</f>
        <v>278153592</v>
      </c>
      <c r="E78" s="577">
        <f>SUM(E73+E76+E77)</f>
        <v>272418544</v>
      </c>
    </row>
    <row r="79" spans="1:5" ht="12" customHeight="1" thickBot="1">
      <c r="A79" s="798" t="s">
        <v>407</v>
      </c>
      <c r="B79" s="800" t="s">
        <v>392</v>
      </c>
      <c r="C79" s="156"/>
      <c r="D79" s="156"/>
      <c r="E79" s="577"/>
    </row>
    <row r="80" spans="1:5" ht="12" customHeight="1" thickBot="1">
      <c r="A80" s="798" t="s">
        <v>408</v>
      </c>
      <c r="B80" s="800" t="s">
        <v>393</v>
      </c>
      <c r="C80" s="156"/>
      <c r="D80" s="156"/>
      <c r="E80" s="577"/>
    </row>
    <row r="81" spans="1:5" ht="12" customHeight="1" thickBot="1">
      <c r="A81" s="798" t="s">
        <v>16</v>
      </c>
      <c r="B81" s="801" t="s">
        <v>386</v>
      </c>
      <c r="C81" s="156">
        <f>SUM(C78:C80)</f>
        <v>257231892</v>
      </c>
      <c r="D81" s="156">
        <f>SUM(D78:D80)</f>
        <v>278153592</v>
      </c>
      <c r="E81" s="577">
        <f>SUM(E78:E80)</f>
        <v>272418544</v>
      </c>
    </row>
    <row r="82" spans="1:5" ht="24.75" customHeight="1" thickBot="1">
      <c r="A82" s="798" t="s">
        <v>17</v>
      </c>
      <c r="B82" s="804" t="s">
        <v>409</v>
      </c>
      <c r="C82" s="814">
        <f>SUM(C67+C81)</f>
        <v>268337892</v>
      </c>
      <c r="D82" s="814">
        <f>SUM(D67+D81)</f>
        <v>293109592</v>
      </c>
      <c r="E82" s="813">
        <f>SUM(E67+E81)</f>
        <v>277245327</v>
      </c>
    </row>
    <row r="83" spans="1:5">
      <c r="A83" s="98"/>
      <c r="B83" s="98"/>
      <c r="C83" s="99"/>
      <c r="D83" s="99"/>
      <c r="E83" s="99"/>
    </row>
    <row r="84" spans="1:5" ht="13.5" thickBot="1">
      <c r="A84" s="98"/>
      <c r="B84" s="98"/>
      <c r="C84" s="99"/>
      <c r="D84" s="99"/>
      <c r="E84" s="99"/>
    </row>
    <row r="85" spans="1:5" s="21" customFormat="1" ht="38.1" customHeight="1" thickBot="1">
      <c r="A85" s="492"/>
      <c r="B85" s="493" t="s">
        <v>23</v>
      </c>
      <c r="C85" s="494" t="s">
        <v>5</v>
      </c>
      <c r="D85" s="494" t="s">
        <v>6</v>
      </c>
      <c r="E85" s="495" t="s">
        <v>7</v>
      </c>
    </row>
    <row r="86" spans="1:5" s="22" customFormat="1" ht="12" customHeight="1" thickBot="1">
      <c r="A86" s="18">
        <v>1</v>
      </c>
      <c r="B86" s="19">
        <v>2</v>
      </c>
      <c r="C86" s="19">
        <v>3</v>
      </c>
      <c r="D86" s="19">
        <v>4</v>
      </c>
      <c r="E86" s="20">
        <v>5</v>
      </c>
    </row>
    <row r="87" spans="1:5" s="21" customFormat="1" ht="12" customHeight="1" thickBot="1">
      <c r="A87" s="14" t="s">
        <v>8</v>
      </c>
      <c r="B87" s="17" t="s">
        <v>265</v>
      </c>
      <c r="C87" s="149">
        <f>+C88+C89+C90+C91+C92</f>
        <v>267829892</v>
      </c>
      <c r="D87" s="149">
        <f>+D88+D89+D90+D91+D92</f>
        <v>292601592</v>
      </c>
      <c r="E87" s="73">
        <f>+E88+E89+E90+E91+E92</f>
        <v>275043723</v>
      </c>
    </row>
    <row r="88" spans="1:5" s="21" customFormat="1" ht="12" customHeight="1">
      <c r="A88" s="11" t="s">
        <v>217</v>
      </c>
      <c r="B88" s="6" t="s">
        <v>24</v>
      </c>
      <c r="C88" s="152">
        <v>203496683</v>
      </c>
      <c r="D88" s="152">
        <v>225270683</v>
      </c>
      <c r="E88" s="75">
        <v>223717861</v>
      </c>
    </row>
    <row r="89" spans="1:5" s="21" customFormat="1" ht="12" customHeight="1">
      <c r="A89" s="9" t="s">
        <v>218</v>
      </c>
      <c r="B89" s="5" t="s">
        <v>25</v>
      </c>
      <c r="C89" s="151">
        <v>31683209</v>
      </c>
      <c r="D89" s="151">
        <v>35950909</v>
      </c>
      <c r="E89" s="76">
        <v>31413155</v>
      </c>
    </row>
    <row r="90" spans="1:5" s="21" customFormat="1" ht="12" customHeight="1">
      <c r="A90" s="9" t="s">
        <v>219</v>
      </c>
      <c r="B90" s="5" t="s">
        <v>26</v>
      </c>
      <c r="C90" s="154">
        <v>32650000</v>
      </c>
      <c r="D90" s="154">
        <v>31380000</v>
      </c>
      <c r="E90" s="78">
        <v>19912707</v>
      </c>
    </row>
    <row r="91" spans="1:5" s="21" customFormat="1" ht="12" customHeight="1">
      <c r="A91" s="9" t="s">
        <v>220</v>
      </c>
      <c r="B91" s="7" t="s">
        <v>27</v>
      </c>
      <c r="C91" s="154"/>
      <c r="D91" s="154"/>
      <c r="E91" s="78"/>
    </row>
    <row r="92" spans="1:5" s="21" customFormat="1" ht="12" customHeight="1" thickBot="1">
      <c r="A92" s="9" t="s">
        <v>221</v>
      </c>
      <c r="B92" s="12" t="s">
        <v>28</v>
      </c>
      <c r="C92" s="154"/>
      <c r="D92" s="154"/>
      <c r="E92" s="78"/>
    </row>
    <row r="93" spans="1:5" s="344" customFormat="1" ht="12" hidden="1" customHeight="1">
      <c r="A93" s="342" t="s">
        <v>228</v>
      </c>
      <c r="B93" s="343" t="s">
        <v>222</v>
      </c>
      <c r="C93" s="330"/>
      <c r="D93" s="330"/>
      <c r="E93" s="331"/>
    </row>
    <row r="94" spans="1:5" s="344" customFormat="1" ht="12" hidden="1" customHeight="1">
      <c r="A94" s="342" t="s">
        <v>229</v>
      </c>
      <c r="B94" s="345" t="s">
        <v>223</v>
      </c>
      <c r="C94" s="330"/>
      <c r="D94" s="330"/>
      <c r="E94" s="331"/>
    </row>
    <row r="95" spans="1:5" s="344" customFormat="1" ht="12" hidden="1" customHeight="1">
      <c r="A95" s="342" t="s">
        <v>230</v>
      </c>
      <c r="B95" s="345" t="s">
        <v>224</v>
      </c>
      <c r="C95" s="330"/>
      <c r="D95" s="330"/>
      <c r="E95" s="331"/>
    </row>
    <row r="96" spans="1:5" s="344" customFormat="1" ht="12" hidden="1" customHeight="1">
      <c r="A96" s="342" t="s">
        <v>231</v>
      </c>
      <c r="B96" s="343" t="s">
        <v>225</v>
      </c>
      <c r="C96" s="330"/>
      <c r="D96" s="330"/>
      <c r="E96" s="331"/>
    </row>
    <row r="97" spans="1:5" s="344" customFormat="1" ht="12" hidden="1" customHeight="1">
      <c r="A97" s="346" t="s">
        <v>232</v>
      </c>
      <c r="B97" s="347" t="s">
        <v>226</v>
      </c>
      <c r="C97" s="330"/>
      <c r="D97" s="330"/>
      <c r="E97" s="331"/>
    </row>
    <row r="98" spans="1:5" s="344" customFormat="1" ht="12" hidden="1" customHeight="1">
      <c r="A98" s="342" t="s">
        <v>233</v>
      </c>
      <c r="B98" s="347" t="s">
        <v>227</v>
      </c>
      <c r="C98" s="330"/>
      <c r="D98" s="330">
        <v>4320</v>
      </c>
      <c r="E98" s="331">
        <v>4320</v>
      </c>
    </row>
    <row r="99" spans="1:5" s="344" customFormat="1" ht="12" hidden="1" customHeight="1">
      <c r="A99" s="348" t="s">
        <v>234</v>
      </c>
      <c r="B99" s="345" t="s">
        <v>240</v>
      </c>
      <c r="C99" s="330"/>
      <c r="D99" s="330"/>
      <c r="E99" s="331"/>
    </row>
    <row r="100" spans="1:5" s="344" customFormat="1" ht="12" hidden="1" customHeight="1">
      <c r="A100" s="348" t="s">
        <v>235</v>
      </c>
      <c r="B100" s="343" t="s">
        <v>241</v>
      </c>
      <c r="C100" s="330"/>
      <c r="D100" s="330"/>
      <c r="E100" s="331"/>
    </row>
    <row r="101" spans="1:5" s="344" customFormat="1" ht="12" hidden="1" customHeight="1">
      <c r="A101" s="348" t="s">
        <v>236</v>
      </c>
      <c r="B101" s="347" t="s">
        <v>242</v>
      </c>
      <c r="C101" s="330"/>
      <c r="D101" s="330"/>
      <c r="E101" s="331"/>
    </row>
    <row r="102" spans="1:5" s="344" customFormat="1" ht="12" hidden="1" customHeight="1">
      <c r="A102" s="348" t="s">
        <v>237</v>
      </c>
      <c r="B102" s="347" t="s">
        <v>243</v>
      </c>
      <c r="C102" s="330"/>
      <c r="D102" s="330"/>
      <c r="E102" s="331"/>
    </row>
    <row r="103" spans="1:5" s="344" customFormat="1" ht="12" hidden="1" customHeight="1">
      <c r="A103" s="348" t="s">
        <v>238</v>
      </c>
      <c r="B103" s="347" t="s">
        <v>244</v>
      </c>
      <c r="C103" s="330"/>
      <c r="D103" s="330"/>
      <c r="E103" s="331"/>
    </row>
    <row r="104" spans="1:5" s="344" customFormat="1" ht="12" hidden="1" customHeight="1" thickBot="1">
      <c r="A104" s="349" t="s">
        <v>239</v>
      </c>
      <c r="B104" s="350" t="s">
        <v>245</v>
      </c>
      <c r="C104" s="332"/>
      <c r="D104" s="332"/>
      <c r="E104" s="333"/>
    </row>
    <row r="105" spans="1:5" s="21" customFormat="1" ht="12" customHeight="1" thickBot="1">
      <c r="A105" s="13" t="s">
        <v>9</v>
      </c>
      <c r="B105" s="16" t="s">
        <v>266</v>
      </c>
      <c r="C105" s="150">
        <f>C106+C108</f>
        <v>508000</v>
      </c>
      <c r="D105" s="150">
        <f>+D106+D107+D108</f>
        <v>508000</v>
      </c>
      <c r="E105" s="74">
        <f>+E106+E107+E108</f>
        <v>81010</v>
      </c>
    </row>
    <row r="106" spans="1:5" s="21" customFormat="1" ht="12" customHeight="1">
      <c r="A106" s="10" t="s">
        <v>246</v>
      </c>
      <c r="B106" s="5" t="s">
        <v>29</v>
      </c>
      <c r="C106" s="151">
        <v>508000</v>
      </c>
      <c r="D106" s="153">
        <v>508000</v>
      </c>
      <c r="E106" s="77">
        <v>81010</v>
      </c>
    </row>
    <row r="107" spans="1:5" s="21" customFormat="1" ht="12" customHeight="1">
      <c r="A107" s="10" t="s">
        <v>247</v>
      </c>
      <c r="B107" s="8" t="s">
        <v>30</v>
      </c>
      <c r="D107" s="151"/>
      <c r="E107" s="76"/>
    </row>
    <row r="108" spans="1:5" s="21" customFormat="1" ht="12" customHeight="1" thickBot="1">
      <c r="A108" s="10" t="s">
        <v>248</v>
      </c>
      <c r="B108" s="341" t="s">
        <v>249</v>
      </c>
      <c r="C108" s="151">
        <f>SUM(C109:C116)</f>
        <v>0</v>
      </c>
      <c r="D108" s="151">
        <f>SUM(D109:D116)</f>
        <v>0</v>
      </c>
      <c r="E108" s="76">
        <f>SUM(E109:E116)</f>
        <v>0</v>
      </c>
    </row>
    <row r="109" spans="1:5" s="344" customFormat="1" ht="60" hidden="1" customHeight="1">
      <c r="A109" s="351" t="s">
        <v>250</v>
      </c>
      <c r="B109" s="64" t="s">
        <v>264</v>
      </c>
      <c r="C109" s="328"/>
      <c r="D109" s="328"/>
      <c r="E109" s="329"/>
    </row>
    <row r="110" spans="1:5" s="344" customFormat="1" ht="60" hidden="1" customHeight="1">
      <c r="A110" s="351" t="s">
        <v>251</v>
      </c>
      <c r="B110" s="352" t="s">
        <v>258</v>
      </c>
      <c r="C110" s="328"/>
      <c r="D110" s="328"/>
      <c r="E110" s="329"/>
    </row>
    <row r="111" spans="1:5" s="344" customFormat="1" ht="16.5" hidden="1" thickBot="1">
      <c r="A111" s="351" t="s">
        <v>252</v>
      </c>
      <c r="B111" s="353" t="s">
        <v>259</v>
      </c>
      <c r="C111" s="328"/>
      <c r="D111" s="328"/>
      <c r="E111" s="329"/>
    </row>
    <row r="112" spans="1:5" s="344" customFormat="1" ht="60" hidden="1" customHeight="1">
      <c r="A112" s="351" t="s">
        <v>253</v>
      </c>
      <c r="B112" s="353" t="s">
        <v>260</v>
      </c>
      <c r="C112" s="354"/>
      <c r="D112" s="354"/>
      <c r="E112" s="355"/>
    </row>
    <row r="113" spans="1:5" s="344" customFormat="1" ht="60" hidden="1" customHeight="1">
      <c r="A113" s="351" t="s">
        <v>254</v>
      </c>
      <c r="B113" s="353" t="s">
        <v>261</v>
      </c>
      <c r="C113" s="354"/>
      <c r="D113" s="354"/>
      <c r="E113" s="355"/>
    </row>
    <row r="114" spans="1:5" s="344" customFormat="1" ht="60" hidden="1" customHeight="1">
      <c r="A114" s="351" t="s">
        <v>255</v>
      </c>
      <c r="B114" s="353" t="s">
        <v>262</v>
      </c>
      <c r="C114" s="354"/>
      <c r="D114" s="354"/>
      <c r="E114" s="355"/>
    </row>
    <row r="115" spans="1:5" s="344" customFormat="1" ht="60" hidden="1" customHeight="1">
      <c r="A115" s="356" t="s">
        <v>256</v>
      </c>
      <c r="B115" s="353" t="s">
        <v>32</v>
      </c>
      <c r="C115" s="357"/>
      <c r="D115" s="357"/>
      <c r="E115" s="358"/>
    </row>
    <row r="116" spans="1:5" s="344" customFormat="1" ht="60" hidden="1" customHeight="1">
      <c r="A116" s="359" t="s">
        <v>257</v>
      </c>
      <c r="B116" s="360" t="s">
        <v>263</v>
      </c>
      <c r="C116" s="357"/>
      <c r="D116" s="357"/>
      <c r="E116" s="358"/>
    </row>
    <row r="117" spans="1:5" s="21" customFormat="1" ht="12" customHeight="1" thickBot="1">
      <c r="A117" s="13" t="s">
        <v>10</v>
      </c>
      <c r="B117" s="361" t="s">
        <v>267</v>
      </c>
      <c r="C117" s="149">
        <f>+C87+C105</f>
        <v>268337892</v>
      </c>
      <c r="D117" s="149">
        <f>+D87+D105</f>
        <v>293109592</v>
      </c>
      <c r="E117" s="73">
        <f>+E87+E105</f>
        <v>275124733</v>
      </c>
    </row>
    <row r="118" spans="1:5" s="21" customFormat="1" ht="12" hidden="1" customHeight="1">
      <c r="A118" s="67" t="s">
        <v>394</v>
      </c>
      <c r="B118" s="424" t="s">
        <v>395</v>
      </c>
      <c r="C118" s="150">
        <f>SUM(C119:C121)</f>
        <v>0</v>
      </c>
      <c r="D118" s="150">
        <f>SUM(D119:D121)</f>
        <v>0</v>
      </c>
      <c r="E118" s="74">
        <f>SUM(E119:E121)</f>
        <v>0</v>
      </c>
    </row>
    <row r="119" spans="1:5" s="21" customFormat="1" ht="12" hidden="1" customHeight="1">
      <c r="A119" s="68" t="s">
        <v>396</v>
      </c>
      <c r="B119" s="69" t="s">
        <v>399</v>
      </c>
      <c r="C119" s="151"/>
      <c r="D119" s="151"/>
      <c r="E119" s="76"/>
    </row>
    <row r="120" spans="1:5" s="21" customFormat="1" ht="12" hidden="1" customHeight="1">
      <c r="A120" s="66" t="s">
        <v>397</v>
      </c>
      <c r="B120" s="63" t="s">
        <v>443</v>
      </c>
      <c r="C120" s="151"/>
      <c r="D120" s="151"/>
      <c r="E120" s="76"/>
    </row>
    <row r="121" spans="1:5" s="21" customFormat="1" ht="12" hidden="1" customHeight="1">
      <c r="A121" s="70" t="s">
        <v>398</v>
      </c>
      <c r="B121" s="71" t="s">
        <v>444</v>
      </c>
      <c r="C121" s="154"/>
      <c r="D121" s="154"/>
      <c r="E121" s="78"/>
    </row>
    <row r="122" spans="1:5" s="21" customFormat="1" ht="12" hidden="1" customHeight="1">
      <c r="A122" s="67" t="s">
        <v>402</v>
      </c>
      <c r="B122" s="424" t="s">
        <v>403</v>
      </c>
      <c r="C122" s="157"/>
      <c r="D122" s="157"/>
      <c r="E122" s="158"/>
    </row>
    <row r="123" spans="1:5" s="21" customFormat="1" ht="12" customHeight="1" thickBot="1">
      <c r="A123" s="425" t="s">
        <v>411</v>
      </c>
      <c r="B123" s="424" t="s">
        <v>410</v>
      </c>
      <c r="C123" s="157">
        <f>SUM(C118+C122)</f>
        <v>0</v>
      </c>
      <c r="D123" s="157">
        <f>SUM(D118+D122)</f>
        <v>0</v>
      </c>
      <c r="E123" s="158">
        <f>SUM(E118+E122)</f>
        <v>0</v>
      </c>
    </row>
    <row r="124" spans="1:5" s="21" customFormat="1" ht="12" customHeight="1" thickBot="1">
      <c r="A124" s="425" t="s">
        <v>412</v>
      </c>
      <c r="B124" s="424" t="s">
        <v>404</v>
      </c>
      <c r="C124" s="157"/>
      <c r="D124" s="157"/>
      <c r="E124" s="158"/>
    </row>
    <row r="125" spans="1:5" s="21" customFormat="1" ht="12" customHeight="1" thickBot="1">
      <c r="A125" s="425" t="s">
        <v>413</v>
      </c>
      <c r="B125" s="424" t="s">
        <v>405</v>
      </c>
      <c r="C125" s="157"/>
      <c r="D125" s="157"/>
      <c r="E125" s="158"/>
    </row>
    <row r="126" spans="1:5" s="21" customFormat="1" ht="12" customHeight="1" thickBot="1">
      <c r="A126" s="65" t="s">
        <v>33</v>
      </c>
      <c r="B126" s="92" t="s">
        <v>406</v>
      </c>
      <c r="C126" s="159">
        <f>SUM(C123:C125)</f>
        <v>0</v>
      </c>
      <c r="D126" s="159">
        <f>SUM(D123:D125)</f>
        <v>0</v>
      </c>
      <c r="E126" s="80">
        <f>SUM(E123:E125)</f>
        <v>0</v>
      </c>
    </row>
    <row r="127" spans="1:5" s="1" customFormat="1" ht="28.5" customHeight="1" thickBot="1">
      <c r="A127" s="72" t="s">
        <v>12</v>
      </c>
      <c r="B127" s="93" t="s">
        <v>414</v>
      </c>
      <c r="C127" s="502">
        <f>SUM(C117+C126)</f>
        <v>268337892</v>
      </c>
      <c r="D127" s="502">
        <f>SUM(D117+D126)</f>
        <v>293109592</v>
      </c>
      <c r="E127" s="503">
        <f>SUM(E117+E126)</f>
        <v>275124733</v>
      </c>
    </row>
    <row r="129" spans="1:5" ht="13.5">
      <c r="B129" s="690" t="s">
        <v>712</v>
      </c>
    </row>
    <row r="130" spans="1:5">
      <c r="B130" s="686" t="s">
        <v>689</v>
      </c>
      <c r="C130" s="686"/>
      <c r="D130" s="686"/>
      <c r="E130" s="686">
        <v>25</v>
      </c>
    </row>
    <row r="131" spans="1:5">
      <c r="B131" s="686" t="s">
        <v>690</v>
      </c>
      <c r="C131" s="686"/>
      <c r="D131" s="686"/>
      <c r="E131" s="686">
        <v>2</v>
      </c>
    </row>
    <row r="132" spans="1:5" s="689" customFormat="1">
      <c r="A132" s="687"/>
      <c r="B132" s="688" t="s">
        <v>687</v>
      </c>
      <c r="C132" s="688"/>
      <c r="D132" s="688"/>
      <c r="E132" s="688">
        <f>SUM(E130:E131)</f>
        <v>27</v>
      </c>
    </row>
  </sheetData>
  <mergeCells count="2">
    <mergeCell ref="B2:D2"/>
    <mergeCell ref="B3:D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127"/>
  <sheetViews>
    <sheetView topLeftCell="O1" workbookViewId="0">
      <selection activeCell="H20" sqref="H20"/>
    </sheetView>
  </sheetViews>
  <sheetFormatPr defaultRowHeight="12.75"/>
  <cols>
    <col min="1" max="1" width="9.6640625" style="3" customWidth="1"/>
    <col min="2" max="2" width="52.83203125" style="4" customWidth="1"/>
    <col min="3" max="3" width="14.33203125" style="4" customWidth="1"/>
    <col min="4" max="6" width="15.83203125" style="4" customWidth="1"/>
    <col min="7" max="16384" width="9.33203125" style="4"/>
  </cols>
  <sheetData>
    <row r="1" spans="1:5" s="2" customFormat="1" ht="21" customHeight="1" thickBot="1">
      <c r="A1" s="49"/>
      <c r="B1" s="50"/>
      <c r="C1" s="60"/>
      <c r="D1" s="59"/>
      <c r="E1" s="59" t="s">
        <v>968</v>
      </c>
    </row>
    <row r="2" spans="1:5" s="37" customFormat="1" ht="25.5" customHeight="1">
      <c r="A2" s="306"/>
      <c r="B2" s="1765" t="s">
        <v>184</v>
      </c>
      <c r="C2" s="1766"/>
      <c r="D2" s="1767"/>
      <c r="E2" s="61" t="s">
        <v>123</v>
      </c>
    </row>
    <row r="3" spans="1:5" s="37" customFormat="1" ht="36.75" thickBot="1">
      <c r="A3" s="491" t="s">
        <v>120</v>
      </c>
      <c r="B3" s="1762" t="s">
        <v>537</v>
      </c>
      <c r="C3" s="1763"/>
      <c r="D3" s="1768"/>
      <c r="E3" s="490" t="s">
        <v>529</v>
      </c>
    </row>
    <row r="4" spans="1:5" s="38" customFormat="1" ht="15.95" customHeight="1" thickBot="1">
      <c r="A4" s="53"/>
      <c r="B4" s="53"/>
      <c r="C4" s="53"/>
      <c r="D4" s="54"/>
      <c r="E4" s="54" t="s">
        <v>649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9481000</v>
      </c>
      <c r="D7" s="457">
        <f>SUM(D15+D8)</f>
        <v>13331000</v>
      </c>
      <c r="E7" s="574">
        <f>SUM(E15+E8)</f>
        <v>3500000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v>9481000</v>
      </c>
      <c r="D15" s="383">
        <v>13331000</v>
      </c>
      <c r="E15" s="431">
        <f>SUM(E16:E20)</f>
        <v>3500000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/>
      <c r="D20" s="367"/>
      <c r="E20" s="367">
        <v>3500000</v>
      </c>
    </row>
    <row r="21" spans="1:5" s="40" customFormat="1" ht="60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97">
        <f>SUM(C41:C50)</f>
        <v>1625000</v>
      </c>
      <c r="D40" s="497">
        <f>SUM(D41:D50)</f>
        <v>1625000</v>
      </c>
      <c r="E40" s="601">
        <f>SUM(E41:E50)</f>
        <v>1326783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>
        <v>600000</v>
      </c>
      <c r="D42" s="370">
        <v>600000</v>
      </c>
      <c r="E42" s="437">
        <v>492000</v>
      </c>
    </row>
    <row r="43" spans="1:5" s="40" customFormat="1" ht="12" customHeight="1">
      <c r="A43" s="365" t="s">
        <v>305</v>
      </c>
      <c r="B43" s="366" t="s">
        <v>306</v>
      </c>
      <c r="C43" s="370">
        <v>1000000</v>
      </c>
      <c r="D43" s="370">
        <v>1000000</v>
      </c>
      <c r="E43" s="437">
        <v>590386</v>
      </c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/>
      <c r="D46" s="370"/>
      <c r="E46" s="437"/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>
        <v>1</v>
      </c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616" t="s">
        <v>636</v>
      </c>
      <c r="B50" s="617" t="s">
        <v>320</v>
      </c>
      <c r="C50" s="618">
        <v>25000</v>
      </c>
      <c r="D50" s="618">
        <v>25000</v>
      </c>
      <c r="E50" s="619">
        <v>244396</v>
      </c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408">
        <f>SUM(C58:C60)</f>
        <v>0</v>
      </c>
      <c r="D57" s="408">
        <f>SUM(D58:D60)</f>
        <v>0</v>
      </c>
      <c r="E57" s="445">
        <f>SUM(E58:E60)</f>
        <v>0</v>
      </c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2"/>
    </row>
    <row r="64" spans="1:5" ht="60" hidden="1" customHeight="1">
      <c r="A64" s="365" t="s">
        <v>381</v>
      </c>
      <c r="B64" s="366" t="s">
        <v>380</v>
      </c>
      <c r="C64" s="370"/>
      <c r="D64" s="370"/>
      <c r="E64" s="437"/>
    </row>
    <row r="65" spans="1:5" ht="60" hidden="1" customHeight="1">
      <c r="A65" s="365" t="s">
        <v>382</v>
      </c>
      <c r="B65" s="366" t="s">
        <v>335</v>
      </c>
      <c r="C65" s="371"/>
      <c r="D65" s="371"/>
      <c r="E65" s="439"/>
    </row>
    <row r="66" spans="1:5" ht="60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11106000</v>
      </c>
      <c r="D67" s="497">
        <f>SUM(D8+D15+D22+D29+D40+D51+D57+D62)</f>
        <v>14956000</v>
      </c>
      <c r="E67" s="573">
        <f>SUM(E8+E15+E22+E29+E40+E51+E57+E62)</f>
        <v>4826783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442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437"/>
    </row>
    <row r="70" spans="1:5" ht="12" hidden="1" customHeight="1">
      <c r="A70" s="365" t="s">
        <v>339</v>
      </c>
      <c r="B70" s="366" t="s">
        <v>340</v>
      </c>
      <c r="C70" s="370"/>
      <c r="D70" s="370"/>
      <c r="E70" s="437"/>
    </row>
    <row r="71" spans="1:5" ht="12" hidden="1" customHeight="1">
      <c r="A71" s="365" t="s">
        <v>341</v>
      </c>
      <c r="B71" s="373" t="s">
        <v>342</v>
      </c>
      <c r="C71" s="372"/>
      <c r="D71" s="372"/>
      <c r="E71" s="448"/>
    </row>
    <row r="72" spans="1:5" ht="12" hidden="1" customHeight="1">
      <c r="A72" s="418" t="s">
        <v>388</v>
      </c>
      <c r="B72" s="369" t="s">
        <v>343</v>
      </c>
      <c r="C72" s="374"/>
      <c r="D72" s="374"/>
      <c r="E72" s="449"/>
    </row>
    <row r="73" spans="1:5" ht="12" customHeight="1">
      <c r="A73" s="418" t="s">
        <v>389</v>
      </c>
      <c r="B73" s="369" t="s">
        <v>344</v>
      </c>
      <c r="C73" s="374">
        <f>SUM(C74:C75)</f>
        <v>1858183</v>
      </c>
      <c r="D73" s="374">
        <f>SUM(D74:D75)</f>
        <v>1858183</v>
      </c>
      <c r="E73" s="449">
        <f>SUM(E74:E75)</f>
        <v>1858183</v>
      </c>
    </row>
    <row r="74" spans="1:5" ht="12" customHeight="1">
      <c r="A74" s="365" t="s">
        <v>345</v>
      </c>
      <c r="B74" s="366" t="s">
        <v>346</v>
      </c>
      <c r="C74" s="460">
        <v>1858183</v>
      </c>
      <c r="D74" s="460">
        <v>1858183</v>
      </c>
      <c r="E74" s="583">
        <v>1858183</v>
      </c>
    </row>
    <row r="75" spans="1:5" ht="12" customHeight="1">
      <c r="A75" s="365" t="s">
        <v>347</v>
      </c>
      <c r="B75" s="366" t="s">
        <v>348</v>
      </c>
      <c r="C75" s="374"/>
      <c r="D75" s="460"/>
      <c r="E75" s="461"/>
    </row>
    <row r="76" spans="1:5" s="41" customFormat="1" ht="12" customHeight="1" thickBot="1">
      <c r="A76" s="463" t="s">
        <v>445</v>
      </c>
      <c r="B76" s="464" t="s">
        <v>446</v>
      </c>
      <c r="C76" s="462"/>
      <c r="D76" s="462"/>
      <c r="E76" s="465"/>
    </row>
    <row r="77" spans="1:5" s="41" customFormat="1" ht="12" customHeight="1" thickBot="1">
      <c r="A77" s="498" t="s">
        <v>531</v>
      </c>
      <c r="B77" s="815" t="s">
        <v>532</v>
      </c>
      <c r="C77" s="156">
        <v>252594518</v>
      </c>
      <c r="D77" s="156">
        <v>273516218</v>
      </c>
      <c r="E77" s="577">
        <v>268599129</v>
      </c>
    </row>
    <row r="78" spans="1:5" ht="12" customHeight="1" thickBot="1">
      <c r="A78" s="798" t="s">
        <v>390</v>
      </c>
      <c r="B78" s="800" t="s">
        <v>391</v>
      </c>
      <c r="C78" s="156">
        <v>254452701</v>
      </c>
      <c r="D78" s="156">
        <f>SUM(D73+D76+D77)</f>
        <v>275374401</v>
      </c>
      <c r="E78" s="577">
        <f>SUM(E73+E76+E77)</f>
        <v>270457312</v>
      </c>
    </row>
    <row r="79" spans="1:5" ht="12" customHeight="1" thickBot="1">
      <c r="A79" s="798" t="s">
        <v>407</v>
      </c>
      <c r="B79" s="800" t="s">
        <v>392</v>
      </c>
      <c r="C79" s="156"/>
      <c r="D79" s="156"/>
      <c r="E79" s="577"/>
    </row>
    <row r="80" spans="1:5" ht="12" customHeight="1" thickBot="1">
      <c r="A80" s="798" t="s">
        <v>408</v>
      </c>
      <c r="B80" s="800" t="s">
        <v>393</v>
      </c>
      <c r="C80" s="156"/>
      <c r="D80" s="156"/>
      <c r="E80" s="577"/>
    </row>
    <row r="81" spans="1:5" ht="12" customHeight="1" thickBot="1">
      <c r="A81" s="798" t="s">
        <v>16</v>
      </c>
      <c r="B81" s="801" t="s">
        <v>386</v>
      </c>
      <c r="C81" s="156">
        <f>SUM(C78:C80)</f>
        <v>254452701</v>
      </c>
      <c r="D81" s="156">
        <f>SUM(D78:D80)</f>
        <v>275374401</v>
      </c>
      <c r="E81" s="577">
        <f>SUM(E78:E80)</f>
        <v>270457312</v>
      </c>
    </row>
    <row r="82" spans="1:5" ht="24.75" customHeight="1" thickBot="1">
      <c r="A82" s="798" t="s">
        <v>17</v>
      </c>
      <c r="B82" s="804" t="s">
        <v>409</v>
      </c>
      <c r="C82" s="814">
        <f>SUM(C67+C81)</f>
        <v>265558701</v>
      </c>
      <c r="D82" s="814">
        <f>SUM(D67+D81)</f>
        <v>290330401</v>
      </c>
      <c r="E82" s="813">
        <f>SUM(E67+E81)</f>
        <v>275284095</v>
      </c>
    </row>
    <row r="83" spans="1:5">
      <c r="A83" s="98"/>
      <c r="B83" s="98"/>
      <c r="C83" s="99"/>
      <c r="D83" s="99"/>
      <c r="E83" s="99"/>
    </row>
    <row r="84" spans="1:5" ht="13.5" thickBot="1">
      <c r="A84" s="98"/>
      <c r="B84" s="98"/>
      <c r="C84" s="99"/>
      <c r="D84" s="99"/>
      <c r="E84" s="99"/>
    </row>
    <row r="85" spans="1:5" s="21" customFormat="1" ht="38.1" customHeight="1" thickBot="1">
      <c r="A85" s="492"/>
      <c r="B85" s="493" t="s">
        <v>23</v>
      </c>
      <c r="C85" s="494" t="s">
        <v>5</v>
      </c>
      <c r="D85" s="494" t="s">
        <v>6</v>
      </c>
      <c r="E85" s="495" t="s">
        <v>7</v>
      </c>
    </row>
    <row r="86" spans="1:5" s="22" customFormat="1" ht="12" customHeight="1" thickBot="1">
      <c r="A86" s="18">
        <v>1</v>
      </c>
      <c r="B86" s="19">
        <v>2</v>
      </c>
      <c r="C86" s="19">
        <v>3</v>
      </c>
      <c r="D86" s="19">
        <v>4</v>
      </c>
      <c r="E86" s="20">
        <v>5</v>
      </c>
    </row>
    <row r="87" spans="1:5" s="21" customFormat="1" ht="12" customHeight="1" thickBot="1">
      <c r="A87" s="14" t="s">
        <v>8</v>
      </c>
      <c r="B87" s="17" t="s">
        <v>265</v>
      </c>
      <c r="C87" s="150">
        <f>+C88+C89+C90+C91+C92</f>
        <v>265050701</v>
      </c>
      <c r="D87" s="150">
        <f>+D88+D89+D90+D91+D92</f>
        <v>289822401</v>
      </c>
      <c r="E87" s="74">
        <f>+E88+E89+E90+E91+E92</f>
        <v>273082491</v>
      </c>
    </row>
    <row r="88" spans="1:5" s="21" customFormat="1" ht="12" customHeight="1">
      <c r="A88" s="11" t="s">
        <v>217</v>
      </c>
      <c r="B88" s="6" t="s">
        <v>24</v>
      </c>
      <c r="C88" s="152">
        <v>201392443</v>
      </c>
      <c r="D88" s="152">
        <v>223166443</v>
      </c>
      <c r="E88" s="75">
        <v>222104657</v>
      </c>
    </row>
    <row r="89" spans="1:5" s="21" customFormat="1" ht="12" customHeight="1">
      <c r="A89" s="9" t="s">
        <v>218</v>
      </c>
      <c r="B89" s="5" t="s">
        <v>25</v>
      </c>
      <c r="C89" s="151">
        <v>31408258</v>
      </c>
      <c r="D89" s="151">
        <v>35675958</v>
      </c>
      <c r="E89" s="76">
        <v>31195157</v>
      </c>
    </row>
    <row r="90" spans="1:5" s="21" customFormat="1" ht="12" customHeight="1">
      <c r="A90" s="9" t="s">
        <v>219</v>
      </c>
      <c r="B90" s="5" t="s">
        <v>26</v>
      </c>
      <c r="C90" s="154">
        <v>32250000</v>
      </c>
      <c r="D90" s="154">
        <v>30980000</v>
      </c>
      <c r="E90" s="76">
        <v>19782677</v>
      </c>
    </row>
    <row r="91" spans="1:5" s="21" customFormat="1" ht="12" customHeight="1">
      <c r="A91" s="9" t="s">
        <v>220</v>
      </c>
      <c r="B91" s="7" t="s">
        <v>27</v>
      </c>
      <c r="C91" s="154"/>
      <c r="D91" s="154"/>
      <c r="E91" s="78"/>
    </row>
    <row r="92" spans="1:5" s="21" customFormat="1" ht="12" customHeight="1" thickBot="1">
      <c r="A92" s="9" t="s">
        <v>221</v>
      </c>
      <c r="B92" s="12" t="s">
        <v>28</v>
      </c>
      <c r="C92" s="154"/>
      <c r="D92" s="154"/>
      <c r="E92" s="78"/>
    </row>
    <row r="93" spans="1:5" s="344" customFormat="1" ht="12" hidden="1" customHeight="1">
      <c r="A93" s="342" t="s">
        <v>228</v>
      </c>
      <c r="B93" s="343" t="s">
        <v>222</v>
      </c>
      <c r="C93" s="330"/>
      <c r="D93" s="330"/>
      <c r="E93" s="331"/>
    </row>
    <row r="94" spans="1:5" s="344" customFormat="1" ht="12" hidden="1" customHeight="1">
      <c r="A94" s="342" t="s">
        <v>229</v>
      </c>
      <c r="B94" s="345" t="s">
        <v>223</v>
      </c>
      <c r="C94" s="330"/>
      <c r="D94" s="330"/>
      <c r="E94" s="331"/>
    </row>
    <row r="95" spans="1:5" s="344" customFormat="1" ht="12" hidden="1" customHeight="1">
      <c r="A95" s="342" t="s">
        <v>230</v>
      </c>
      <c r="B95" s="345" t="s">
        <v>224</v>
      </c>
      <c r="C95" s="330"/>
      <c r="D95" s="330"/>
      <c r="E95" s="331"/>
    </row>
    <row r="96" spans="1:5" s="344" customFormat="1" ht="12" hidden="1" customHeight="1">
      <c r="A96" s="342" t="s">
        <v>231</v>
      </c>
      <c r="B96" s="343" t="s">
        <v>225</v>
      </c>
      <c r="C96" s="330"/>
      <c r="D96" s="330"/>
      <c r="E96" s="331"/>
    </row>
    <row r="97" spans="1:5" s="344" customFormat="1" ht="12" hidden="1" customHeight="1">
      <c r="A97" s="346" t="s">
        <v>232</v>
      </c>
      <c r="B97" s="347" t="s">
        <v>226</v>
      </c>
      <c r="C97" s="330"/>
      <c r="D97" s="330"/>
      <c r="E97" s="331"/>
    </row>
    <row r="98" spans="1:5" s="344" customFormat="1" ht="12" hidden="1" customHeight="1">
      <c r="A98" s="342" t="s">
        <v>233</v>
      </c>
      <c r="B98" s="347" t="s">
        <v>227</v>
      </c>
      <c r="C98" s="330"/>
      <c r="D98" s="330"/>
      <c r="E98" s="331">
        <v>4320</v>
      </c>
    </row>
    <row r="99" spans="1:5" s="344" customFormat="1" ht="12" hidden="1" customHeight="1">
      <c r="A99" s="348" t="s">
        <v>234</v>
      </c>
      <c r="B99" s="345" t="s">
        <v>240</v>
      </c>
      <c r="C99" s="330"/>
      <c r="D99" s="330"/>
      <c r="E99" s="331"/>
    </row>
    <row r="100" spans="1:5" s="344" customFormat="1" ht="12" hidden="1" customHeight="1">
      <c r="A100" s="348" t="s">
        <v>235</v>
      </c>
      <c r="B100" s="343" t="s">
        <v>241</v>
      </c>
      <c r="C100" s="330"/>
      <c r="D100" s="330"/>
      <c r="E100" s="331"/>
    </row>
    <row r="101" spans="1:5" s="344" customFormat="1" ht="12" hidden="1" customHeight="1">
      <c r="A101" s="348" t="s">
        <v>236</v>
      </c>
      <c r="B101" s="347" t="s">
        <v>242</v>
      </c>
      <c r="C101" s="330"/>
      <c r="D101" s="330"/>
      <c r="E101" s="331"/>
    </row>
    <row r="102" spans="1:5" s="344" customFormat="1" ht="12" hidden="1" customHeight="1">
      <c r="A102" s="348" t="s">
        <v>237</v>
      </c>
      <c r="B102" s="347" t="s">
        <v>243</v>
      </c>
      <c r="C102" s="330"/>
      <c r="D102" s="330"/>
      <c r="E102" s="331"/>
    </row>
    <row r="103" spans="1:5" s="344" customFormat="1" ht="12" hidden="1" customHeight="1">
      <c r="A103" s="348" t="s">
        <v>238</v>
      </c>
      <c r="B103" s="347" t="s">
        <v>244</v>
      </c>
      <c r="C103" s="330"/>
      <c r="D103" s="330"/>
      <c r="E103" s="331"/>
    </row>
    <row r="104" spans="1:5" s="344" customFormat="1" ht="12" hidden="1" customHeight="1">
      <c r="A104" s="349" t="s">
        <v>239</v>
      </c>
      <c r="B104" s="350" t="s">
        <v>245</v>
      </c>
      <c r="C104" s="332"/>
      <c r="D104" s="332"/>
      <c r="E104" s="333"/>
    </row>
    <row r="105" spans="1:5" s="21" customFormat="1" ht="12" customHeight="1" thickBot="1">
      <c r="A105" s="13" t="s">
        <v>9</v>
      </c>
      <c r="B105" s="16" t="s">
        <v>266</v>
      </c>
      <c r="C105" s="150">
        <f>+C106+C107+C108</f>
        <v>508000</v>
      </c>
      <c r="D105" s="150">
        <f>+D106+D107+D108</f>
        <v>508000</v>
      </c>
      <c r="E105" s="74">
        <f>+E106+E107+E108</f>
        <v>81010</v>
      </c>
    </row>
    <row r="106" spans="1:5" s="21" customFormat="1" ht="12" customHeight="1">
      <c r="A106" s="10" t="s">
        <v>246</v>
      </c>
      <c r="B106" s="5" t="s">
        <v>29</v>
      </c>
      <c r="C106" s="151">
        <v>508000</v>
      </c>
      <c r="D106" s="151">
        <v>508000</v>
      </c>
      <c r="E106" s="77">
        <v>81010</v>
      </c>
    </row>
    <row r="107" spans="1:5" s="21" customFormat="1" ht="12" customHeight="1">
      <c r="A107" s="10" t="s">
        <v>247</v>
      </c>
      <c r="B107" s="8" t="s">
        <v>30</v>
      </c>
      <c r="C107" s="151"/>
      <c r="D107" s="151"/>
      <c r="E107" s="76"/>
    </row>
    <row r="108" spans="1:5" s="21" customFormat="1" ht="12" customHeight="1" thickBot="1">
      <c r="A108" s="10" t="s">
        <v>248</v>
      </c>
      <c r="B108" s="341" t="s">
        <v>249</v>
      </c>
      <c r="C108" s="151"/>
      <c r="D108" s="151"/>
      <c r="E108" s="76"/>
    </row>
    <row r="109" spans="1:5" s="344" customFormat="1" ht="60" hidden="1" customHeight="1">
      <c r="A109" s="351" t="s">
        <v>250</v>
      </c>
      <c r="B109" s="64" t="s">
        <v>264</v>
      </c>
      <c r="C109" s="328"/>
      <c r="D109" s="328"/>
      <c r="E109" s="329"/>
    </row>
    <row r="110" spans="1:5" s="344" customFormat="1" ht="60" hidden="1" customHeight="1">
      <c r="A110" s="351" t="s">
        <v>251</v>
      </c>
      <c r="B110" s="352" t="s">
        <v>258</v>
      </c>
      <c r="C110" s="328"/>
      <c r="D110" s="328"/>
      <c r="E110" s="329"/>
    </row>
    <row r="111" spans="1:5" s="344" customFormat="1" ht="23.25" hidden="1" thickBot="1">
      <c r="A111" s="351" t="s">
        <v>252</v>
      </c>
      <c r="B111" s="353" t="s">
        <v>259</v>
      </c>
      <c r="C111" s="328"/>
      <c r="D111" s="328"/>
      <c r="E111" s="329"/>
    </row>
    <row r="112" spans="1:5" s="344" customFormat="1" ht="60" hidden="1" customHeight="1">
      <c r="A112" s="351" t="s">
        <v>253</v>
      </c>
      <c r="B112" s="353" t="s">
        <v>260</v>
      </c>
      <c r="C112" s="354"/>
      <c r="D112" s="354"/>
      <c r="E112" s="355"/>
    </row>
    <row r="113" spans="1:5" s="344" customFormat="1" ht="60" hidden="1" customHeight="1">
      <c r="A113" s="351" t="s">
        <v>254</v>
      </c>
      <c r="B113" s="353" t="s">
        <v>261</v>
      </c>
      <c r="C113" s="354"/>
      <c r="D113" s="354"/>
      <c r="E113" s="355"/>
    </row>
    <row r="114" spans="1:5" s="344" customFormat="1" ht="60" hidden="1" customHeight="1">
      <c r="A114" s="351" t="s">
        <v>255</v>
      </c>
      <c r="B114" s="353" t="s">
        <v>262</v>
      </c>
      <c r="C114" s="354"/>
      <c r="D114" s="354"/>
      <c r="E114" s="355"/>
    </row>
    <row r="115" spans="1:5" s="344" customFormat="1" ht="60" hidden="1" customHeight="1">
      <c r="A115" s="356" t="s">
        <v>256</v>
      </c>
      <c r="B115" s="353" t="s">
        <v>32</v>
      </c>
      <c r="C115" s="357"/>
      <c r="D115" s="357"/>
      <c r="E115" s="358"/>
    </row>
    <row r="116" spans="1:5" s="344" customFormat="1" ht="60" hidden="1" customHeight="1">
      <c r="A116" s="359" t="s">
        <v>257</v>
      </c>
      <c r="B116" s="360" t="s">
        <v>263</v>
      </c>
      <c r="C116" s="357"/>
      <c r="D116" s="357"/>
      <c r="E116" s="358"/>
    </row>
    <row r="117" spans="1:5" s="21" customFormat="1" ht="12" customHeight="1" thickBot="1">
      <c r="A117" s="13" t="s">
        <v>10</v>
      </c>
      <c r="B117" s="361" t="s">
        <v>267</v>
      </c>
      <c r="C117" s="149">
        <f>+C87+C105</f>
        <v>265558701</v>
      </c>
      <c r="D117" s="149">
        <f>+D87+D105</f>
        <v>290330401</v>
      </c>
      <c r="E117" s="73">
        <f>+E87+E105</f>
        <v>273163501</v>
      </c>
    </row>
    <row r="118" spans="1:5" s="21" customFormat="1" ht="12" hidden="1" customHeight="1">
      <c r="A118" s="67" t="s">
        <v>394</v>
      </c>
      <c r="B118" s="424" t="s">
        <v>395</v>
      </c>
      <c r="C118" s="150">
        <f>SUM(C119:C121)</f>
        <v>0</v>
      </c>
      <c r="D118" s="150">
        <f>SUM(D119:D121)</f>
        <v>0</v>
      </c>
      <c r="E118" s="74">
        <f>SUM(E119:E121)</f>
        <v>0</v>
      </c>
    </row>
    <row r="119" spans="1:5" s="21" customFormat="1" ht="12" hidden="1" customHeight="1">
      <c r="A119" s="68" t="s">
        <v>396</v>
      </c>
      <c r="B119" s="69" t="s">
        <v>399</v>
      </c>
      <c r="C119" s="151"/>
      <c r="D119" s="151"/>
      <c r="E119" s="76"/>
    </row>
    <row r="120" spans="1:5" s="21" customFormat="1" ht="12" hidden="1" customHeight="1">
      <c r="A120" s="66" t="s">
        <v>397</v>
      </c>
      <c r="B120" s="63" t="s">
        <v>443</v>
      </c>
      <c r="C120" s="151"/>
      <c r="D120" s="151"/>
      <c r="E120" s="76"/>
    </row>
    <row r="121" spans="1:5" s="21" customFormat="1" ht="12" hidden="1" customHeight="1">
      <c r="A121" s="70" t="s">
        <v>398</v>
      </c>
      <c r="B121" s="71" t="s">
        <v>444</v>
      </c>
      <c r="C121" s="154"/>
      <c r="D121" s="154"/>
      <c r="E121" s="78"/>
    </row>
    <row r="122" spans="1:5" s="21" customFormat="1" ht="12" hidden="1" customHeight="1">
      <c r="A122" s="67" t="s">
        <v>402</v>
      </c>
      <c r="B122" s="424" t="s">
        <v>403</v>
      </c>
      <c r="C122" s="157"/>
      <c r="D122" s="157"/>
      <c r="E122" s="158"/>
    </row>
    <row r="123" spans="1:5" s="21" customFormat="1" ht="12" customHeight="1" thickBot="1">
      <c r="A123" s="425" t="s">
        <v>411</v>
      </c>
      <c r="B123" s="424" t="s">
        <v>410</v>
      </c>
      <c r="C123" s="157">
        <f>SUM(C118+C122)</f>
        <v>0</v>
      </c>
      <c r="D123" s="157">
        <f>SUM(D118+D122)</f>
        <v>0</v>
      </c>
      <c r="E123" s="158">
        <f>SUM(E118+E122)</f>
        <v>0</v>
      </c>
    </row>
    <row r="124" spans="1:5" s="21" customFormat="1" ht="12" customHeight="1" thickBot="1">
      <c r="A124" s="425" t="s">
        <v>412</v>
      </c>
      <c r="B124" s="424" t="s">
        <v>404</v>
      </c>
      <c r="C124" s="157"/>
      <c r="D124" s="157"/>
      <c r="E124" s="158"/>
    </row>
    <row r="125" spans="1:5" s="21" customFormat="1" ht="12" customHeight="1" thickBot="1">
      <c r="A125" s="425" t="s">
        <v>413</v>
      </c>
      <c r="B125" s="424" t="s">
        <v>405</v>
      </c>
      <c r="C125" s="157"/>
      <c r="D125" s="157"/>
      <c r="E125" s="158"/>
    </row>
    <row r="126" spans="1:5" s="21" customFormat="1" ht="12" customHeight="1" thickBot="1">
      <c r="A126" s="65" t="s">
        <v>33</v>
      </c>
      <c r="B126" s="92" t="s">
        <v>406</v>
      </c>
      <c r="C126" s="159">
        <f>SUM(C123:C125)</f>
        <v>0</v>
      </c>
      <c r="D126" s="159">
        <f>SUM(D123:D125)</f>
        <v>0</v>
      </c>
      <c r="E126" s="80">
        <f>SUM(E123:E125)</f>
        <v>0</v>
      </c>
    </row>
    <row r="127" spans="1:5" s="1" customFormat="1" ht="28.5" customHeight="1" thickBot="1">
      <c r="A127" s="72" t="s">
        <v>12</v>
      </c>
      <c r="B127" s="93" t="s">
        <v>414</v>
      </c>
      <c r="C127" s="502">
        <f>SUM(C117+C126)</f>
        <v>265558701</v>
      </c>
      <c r="D127" s="502">
        <f>SUM(D117+D126)</f>
        <v>290330401</v>
      </c>
      <c r="E127" s="503">
        <f>SUM(E117+E126)</f>
        <v>273163501</v>
      </c>
    </row>
  </sheetData>
  <mergeCells count="2"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8"/>
  <sheetViews>
    <sheetView view="pageLayout" topLeftCell="B1" workbookViewId="0">
      <selection activeCell="G4" sqref="G4"/>
    </sheetView>
  </sheetViews>
  <sheetFormatPr defaultRowHeight="12.75"/>
  <cols>
    <col min="1" max="1" width="9.5" style="1380" customWidth="1"/>
    <col min="2" max="2" width="60.83203125" style="1380" customWidth="1"/>
    <col min="3" max="5" width="15.83203125" style="1504" customWidth="1"/>
    <col min="6" max="16384" width="9.33203125" style="1380"/>
  </cols>
  <sheetData>
    <row r="1" spans="1:5" ht="15.95" customHeight="1">
      <c r="A1" s="1379" t="s">
        <v>0</v>
      </c>
      <c r="B1" s="1379"/>
      <c r="C1" s="1379"/>
      <c r="D1" s="1379"/>
      <c r="E1" s="1379"/>
    </row>
    <row r="2" spans="1:5" ht="15.95" customHeight="1" thickBot="1">
      <c r="A2" s="1381" t="s">
        <v>1</v>
      </c>
      <c r="B2" s="1381"/>
      <c r="C2" s="1382"/>
      <c r="D2" s="1382"/>
      <c r="E2" s="1382" t="s">
        <v>648</v>
      </c>
    </row>
    <row r="3" spans="1:5" ht="15.95" customHeight="1">
      <c r="A3" s="1723" t="s">
        <v>268</v>
      </c>
      <c r="B3" s="1721" t="s">
        <v>4</v>
      </c>
      <c r="C3" s="1725" t="s">
        <v>869</v>
      </c>
      <c r="D3" s="1726"/>
      <c r="E3" s="1729"/>
    </row>
    <row r="4" spans="1:5" ht="38.1" customHeight="1" thickBot="1">
      <c r="A4" s="1724"/>
      <c r="B4" s="1722"/>
      <c r="C4" s="1383" t="s">
        <v>5</v>
      </c>
      <c r="D4" s="1383" t="s">
        <v>6</v>
      </c>
      <c r="E4" s="1384" t="s">
        <v>7</v>
      </c>
    </row>
    <row r="5" spans="1:5" ht="12" customHeight="1" thickBot="1">
      <c r="A5" s="1385">
        <v>1</v>
      </c>
      <c r="B5" s="1386">
        <v>2</v>
      </c>
      <c r="C5" s="1387">
        <v>3</v>
      </c>
      <c r="D5" s="1388">
        <v>4</v>
      </c>
      <c r="E5" s="1389">
        <v>5</v>
      </c>
    </row>
    <row r="6" spans="1:5" ht="12" customHeight="1" thickBot="1">
      <c r="A6" s="1390" t="s">
        <v>8</v>
      </c>
      <c r="B6" s="1391" t="s">
        <v>350</v>
      </c>
      <c r="C6" s="1392">
        <f>SUM(C7:C13)</f>
        <v>1194596830</v>
      </c>
      <c r="D6" s="1393">
        <f>SUM(D7:D13)</f>
        <v>1224628185</v>
      </c>
      <c r="E6" s="1394">
        <f>SUM(E7:E13)</f>
        <v>1224628185</v>
      </c>
    </row>
    <row r="7" spans="1:5" ht="12" customHeight="1">
      <c r="A7" s="1395" t="s">
        <v>269</v>
      </c>
      <c r="B7" s="916" t="s">
        <v>270</v>
      </c>
      <c r="C7" s="1396">
        <v>270985694</v>
      </c>
      <c r="D7" s="1397">
        <v>296649368</v>
      </c>
      <c r="E7" s="1398">
        <v>296649368</v>
      </c>
    </row>
    <row r="8" spans="1:5" ht="12" customHeight="1">
      <c r="A8" s="1399" t="s">
        <v>271</v>
      </c>
      <c r="B8" s="918" t="s">
        <v>351</v>
      </c>
      <c r="C8" s="1396">
        <v>556265602</v>
      </c>
      <c r="D8" s="1396">
        <v>559407082</v>
      </c>
      <c r="E8" s="1400">
        <v>559407082</v>
      </c>
    </row>
    <row r="9" spans="1:5" ht="25.5">
      <c r="A9" s="1399" t="s">
        <v>718</v>
      </c>
      <c r="B9" s="918" t="s">
        <v>720</v>
      </c>
      <c r="C9" s="1396">
        <v>170385566</v>
      </c>
      <c r="D9" s="1396">
        <v>171067983</v>
      </c>
      <c r="E9" s="1400">
        <v>171067983</v>
      </c>
    </row>
    <row r="10" spans="1:5" ht="25.5">
      <c r="A10" s="1399" t="s">
        <v>717</v>
      </c>
      <c r="B10" s="918" t="s">
        <v>719</v>
      </c>
      <c r="C10" s="1396">
        <v>158385958</v>
      </c>
      <c r="D10" s="1401">
        <v>157380006</v>
      </c>
      <c r="E10" s="1400">
        <v>157380006</v>
      </c>
    </row>
    <row r="11" spans="1:5" ht="12" customHeight="1">
      <c r="A11" s="1399" t="s">
        <v>274</v>
      </c>
      <c r="B11" s="918" t="s">
        <v>275</v>
      </c>
      <c r="C11" s="1396">
        <v>23707117</v>
      </c>
      <c r="D11" s="1396">
        <v>23707117</v>
      </c>
      <c r="E11" s="1400">
        <v>23707117</v>
      </c>
    </row>
    <row r="12" spans="1:5" ht="12" customHeight="1">
      <c r="A12" s="1399" t="s">
        <v>276</v>
      </c>
      <c r="B12" s="918" t="s">
        <v>656</v>
      </c>
      <c r="C12" s="1396">
        <v>10604893</v>
      </c>
      <c r="D12" s="1396">
        <v>12154417</v>
      </c>
      <c r="E12" s="1400">
        <v>12154417</v>
      </c>
    </row>
    <row r="13" spans="1:5" ht="12" customHeight="1" thickBot="1">
      <c r="A13" s="1402" t="s">
        <v>277</v>
      </c>
      <c r="B13" s="920" t="s">
        <v>625</v>
      </c>
      <c r="C13" s="1396">
        <v>4262000</v>
      </c>
      <c r="D13" s="1397">
        <v>4262212</v>
      </c>
      <c r="E13" s="1403">
        <v>4262212</v>
      </c>
    </row>
    <row r="14" spans="1:5" ht="12" customHeight="1" thickBot="1">
      <c r="A14" s="1404" t="s">
        <v>9</v>
      </c>
      <c r="B14" s="922" t="s">
        <v>358</v>
      </c>
      <c r="C14" s="1405">
        <f>SUM(C15:C19)</f>
        <v>141818962</v>
      </c>
      <c r="D14" s="1405">
        <f>SUM(D15:D19)</f>
        <v>145668962</v>
      </c>
      <c r="E14" s="1406">
        <f>SUM(E15:E19)</f>
        <v>152379386</v>
      </c>
    </row>
    <row r="15" spans="1:5" ht="12" customHeight="1">
      <c r="A15" s="1407" t="s">
        <v>278</v>
      </c>
      <c r="B15" s="925" t="s">
        <v>279</v>
      </c>
      <c r="C15" s="1408"/>
      <c r="D15" s="1408"/>
      <c r="E15" s="1409"/>
    </row>
    <row r="16" spans="1:5" ht="12" customHeight="1">
      <c r="A16" s="1399" t="s">
        <v>280</v>
      </c>
      <c r="B16" s="918" t="s">
        <v>354</v>
      </c>
      <c r="C16" s="1401"/>
      <c r="D16" s="1401"/>
      <c r="E16" s="1400"/>
    </row>
    <row r="17" spans="1:5" ht="12" customHeight="1">
      <c r="A17" s="1399" t="s">
        <v>281</v>
      </c>
      <c r="B17" s="918" t="s">
        <v>355</v>
      </c>
      <c r="C17" s="1401"/>
      <c r="D17" s="1401"/>
      <c r="E17" s="1400"/>
    </row>
    <row r="18" spans="1:5" ht="12" customHeight="1">
      <c r="A18" s="1399" t="s">
        <v>282</v>
      </c>
      <c r="B18" s="918" t="s">
        <v>356</v>
      </c>
      <c r="C18" s="1401"/>
      <c r="D18" s="1401"/>
      <c r="E18" s="1400"/>
    </row>
    <row r="19" spans="1:5" ht="12" customHeight="1" thickBot="1">
      <c r="A19" s="1399" t="s">
        <v>283</v>
      </c>
      <c r="B19" s="918" t="s">
        <v>357</v>
      </c>
      <c r="C19" s="1401">
        <v>141818962</v>
      </c>
      <c r="D19" s="1401">
        <v>145668962</v>
      </c>
      <c r="E19" s="1403">
        <v>152379386</v>
      </c>
    </row>
    <row r="20" spans="1:5" ht="12" customHeight="1" thickBot="1">
      <c r="A20" s="1404" t="s">
        <v>10</v>
      </c>
      <c r="B20" s="1410" t="s">
        <v>359</v>
      </c>
      <c r="C20" s="1405">
        <f>SUM(C21:C24)</f>
        <v>299007322</v>
      </c>
      <c r="D20" s="1405">
        <f>SUM(D21:D25)</f>
        <v>341007322</v>
      </c>
      <c r="E20" s="1406">
        <f>SUM(E21:E25)</f>
        <v>347407322</v>
      </c>
    </row>
    <row r="21" spans="1:5" ht="12" customHeight="1">
      <c r="A21" s="1407" t="s">
        <v>284</v>
      </c>
      <c r="B21" s="925" t="s">
        <v>285</v>
      </c>
      <c r="C21" s="1408">
        <v>299007322</v>
      </c>
      <c r="D21" s="1408">
        <v>299007322</v>
      </c>
      <c r="E21" s="1398">
        <v>299007322</v>
      </c>
    </row>
    <row r="22" spans="1:5" ht="12" customHeight="1">
      <c r="A22" s="1399" t="s">
        <v>286</v>
      </c>
      <c r="B22" s="918" t="s">
        <v>360</v>
      </c>
      <c r="C22" s="1411"/>
      <c r="D22" s="1408"/>
      <c r="E22" s="1412"/>
    </row>
    <row r="23" spans="1:5" ht="12" customHeight="1">
      <c r="A23" s="1399" t="s">
        <v>287</v>
      </c>
      <c r="B23" s="934" t="s">
        <v>646</v>
      </c>
      <c r="C23" s="1401"/>
      <c r="D23" s="1408"/>
      <c r="E23" s="1400"/>
    </row>
    <row r="24" spans="1:5" ht="12" customHeight="1">
      <c r="A24" s="1402" t="s">
        <v>288</v>
      </c>
      <c r="B24" s="935" t="s">
        <v>647</v>
      </c>
      <c r="C24" s="1413"/>
      <c r="D24" s="1408"/>
      <c r="E24" s="1414"/>
    </row>
    <row r="25" spans="1:5" ht="12" customHeight="1" thickBot="1">
      <c r="A25" s="1415" t="s">
        <v>289</v>
      </c>
      <c r="B25" s="1374" t="s">
        <v>363</v>
      </c>
      <c r="C25" s="1380"/>
      <c r="D25" s="1408">
        <v>42000000</v>
      </c>
      <c r="E25" s="1416">
        <v>48400000</v>
      </c>
    </row>
    <row r="26" spans="1:5" ht="12" customHeight="1" thickBot="1">
      <c r="A26" s="1404" t="s">
        <v>11</v>
      </c>
      <c r="B26" s="1410" t="s">
        <v>370</v>
      </c>
      <c r="C26" s="1405">
        <f>SUM(C28+C30+C35)</f>
        <v>7300000</v>
      </c>
      <c r="D26" s="1405">
        <f>SUM(D28+D30+D35)</f>
        <v>8800000</v>
      </c>
      <c r="E26" s="1406">
        <f>SUM(E28+E30+E35)</f>
        <v>12109125</v>
      </c>
    </row>
    <row r="27" spans="1:5" ht="12" customHeight="1">
      <c r="A27" s="1407" t="s">
        <v>290</v>
      </c>
      <c r="B27" s="925" t="s">
        <v>291</v>
      </c>
      <c r="C27" s="1408">
        <f>SUM(C32+C29)</f>
        <v>0</v>
      </c>
      <c r="D27" s="1408">
        <f>SUM(D32+D29)</f>
        <v>0</v>
      </c>
      <c r="E27" s="1409">
        <f>SUM(E32+E29)</f>
        <v>0</v>
      </c>
    </row>
    <row r="28" spans="1:5" ht="12" customHeight="1">
      <c r="A28" s="1399" t="s">
        <v>292</v>
      </c>
      <c r="B28" s="918" t="s">
        <v>293</v>
      </c>
      <c r="C28" s="1401">
        <f>SUM(C29)</f>
        <v>0</v>
      </c>
      <c r="D28" s="1401">
        <f>SUM(D29)</f>
        <v>0</v>
      </c>
      <c r="E28" s="1400">
        <f>SUM(E29)</f>
        <v>0</v>
      </c>
    </row>
    <row r="29" spans="1:5" s="1420" customFormat="1" ht="12" customHeight="1">
      <c r="A29" s="1417" t="s">
        <v>292</v>
      </c>
      <c r="B29" s="944" t="s">
        <v>364</v>
      </c>
      <c r="C29" s="1418"/>
      <c r="D29" s="1418"/>
      <c r="E29" s="1419"/>
    </row>
    <row r="30" spans="1:5" ht="12" customHeight="1">
      <c r="A30" s="1399" t="s">
        <v>367</v>
      </c>
      <c r="B30" s="945" t="s">
        <v>368</v>
      </c>
      <c r="C30" s="1401"/>
      <c r="D30" s="1401"/>
      <c r="E30" s="1400"/>
    </row>
    <row r="31" spans="1:5" ht="12" customHeight="1">
      <c r="A31" s="1399" t="s">
        <v>294</v>
      </c>
      <c r="B31" s="946" t="s">
        <v>369</v>
      </c>
      <c r="C31" s="1401"/>
      <c r="D31" s="1401"/>
      <c r="E31" s="1400"/>
    </row>
    <row r="32" spans="1:5" s="1420" customFormat="1" ht="12" customHeight="1">
      <c r="A32" s="1417" t="s">
        <v>294</v>
      </c>
      <c r="B32" s="947" t="s">
        <v>365</v>
      </c>
      <c r="C32" s="1418"/>
      <c r="D32" s="1418"/>
      <c r="E32" s="1419"/>
    </row>
    <row r="33" spans="1:5" ht="12" customHeight="1">
      <c r="A33" s="1399" t="s">
        <v>295</v>
      </c>
      <c r="B33" s="948" t="s">
        <v>296</v>
      </c>
      <c r="C33" s="1396"/>
      <c r="D33" s="1396"/>
      <c r="E33" s="1421"/>
    </row>
    <row r="34" spans="1:5" ht="12" customHeight="1">
      <c r="A34" s="1399" t="s">
        <v>297</v>
      </c>
      <c r="B34" s="948" t="s">
        <v>298</v>
      </c>
      <c r="C34" s="1422"/>
      <c r="D34" s="1423"/>
      <c r="E34" s="1424"/>
    </row>
    <row r="35" spans="1:5" ht="12" customHeight="1" thickBot="1">
      <c r="A35" s="1402" t="s">
        <v>299</v>
      </c>
      <c r="B35" s="920" t="s">
        <v>300</v>
      </c>
      <c r="C35" s="1425">
        <v>7300000</v>
      </c>
      <c r="D35" s="1425">
        <v>8800000</v>
      </c>
      <c r="E35" s="1408">
        <v>12109125</v>
      </c>
    </row>
    <row r="36" spans="1:5" ht="12" customHeight="1" thickBot="1">
      <c r="A36" s="1404" t="s">
        <v>12</v>
      </c>
      <c r="B36" s="1410" t="s">
        <v>371</v>
      </c>
      <c r="C36" s="1405">
        <f>SUM(C37:C46)</f>
        <v>78164363</v>
      </c>
      <c r="D36" s="1405">
        <f>SUM(D37:D46)</f>
        <v>100120892</v>
      </c>
      <c r="E36" s="1406">
        <f>SUM(E37:E46)</f>
        <v>112762758</v>
      </c>
    </row>
    <row r="37" spans="1:5" ht="12" customHeight="1">
      <c r="A37" s="1407" t="s">
        <v>301</v>
      </c>
      <c r="B37" s="925" t="s">
        <v>302</v>
      </c>
      <c r="C37" s="1408"/>
      <c r="D37" s="1408"/>
      <c r="E37" s="1426">
        <v>1500636</v>
      </c>
    </row>
    <row r="38" spans="1:5" ht="12" customHeight="1">
      <c r="A38" s="1399" t="s">
        <v>303</v>
      </c>
      <c r="B38" s="918" t="s">
        <v>304</v>
      </c>
      <c r="C38" s="1401">
        <v>39845000</v>
      </c>
      <c r="D38" s="1401">
        <v>39845000</v>
      </c>
      <c r="E38" s="1400">
        <v>47622003</v>
      </c>
    </row>
    <row r="39" spans="1:5" ht="12" customHeight="1">
      <c r="A39" s="1399" t="s">
        <v>305</v>
      </c>
      <c r="B39" s="918" t="s">
        <v>306</v>
      </c>
      <c r="C39" s="1401">
        <v>9152650</v>
      </c>
      <c r="D39" s="1401">
        <v>9152650</v>
      </c>
      <c r="E39" s="1401">
        <v>7302512</v>
      </c>
    </row>
    <row r="40" spans="1:5" ht="12" customHeight="1">
      <c r="A40" s="1399" t="s">
        <v>307</v>
      </c>
      <c r="B40" s="918" t="s">
        <v>308</v>
      </c>
      <c r="C40" s="1401"/>
      <c r="D40" s="1401"/>
      <c r="E40" s="1424"/>
    </row>
    <row r="41" spans="1:5" ht="12" customHeight="1">
      <c r="A41" s="1399" t="s">
        <v>309</v>
      </c>
      <c r="B41" s="918" t="s">
        <v>310</v>
      </c>
      <c r="C41" s="1401">
        <v>17500000</v>
      </c>
      <c r="D41" s="1401">
        <v>19300000</v>
      </c>
      <c r="E41" s="1401">
        <v>20180718</v>
      </c>
    </row>
    <row r="42" spans="1:5" ht="12" customHeight="1">
      <c r="A42" s="1399" t="s">
        <v>311</v>
      </c>
      <c r="B42" s="918" t="s">
        <v>312</v>
      </c>
      <c r="C42" s="1401">
        <v>9841713</v>
      </c>
      <c r="D42" s="1401">
        <v>10047665</v>
      </c>
      <c r="E42" s="1400">
        <v>12164899</v>
      </c>
    </row>
    <row r="43" spans="1:5" ht="12" customHeight="1">
      <c r="A43" s="1399" t="s">
        <v>313</v>
      </c>
      <c r="B43" s="918" t="s">
        <v>314</v>
      </c>
      <c r="C43" s="1401"/>
      <c r="D43" s="1401"/>
      <c r="E43" s="1400"/>
    </row>
    <row r="44" spans="1:5" ht="12" customHeight="1">
      <c r="A44" s="1399" t="s">
        <v>315</v>
      </c>
      <c r="B44" s="918" t="s">
        <v>316</v>
      </c>
      <c r="C44" s="1401"/>
      <c r="D44" s="1401">
        <v>800000</v>
      </c>
      <c r="E44" s="1401">
        <v>1991168</v>
      </c>
    </row>
    <row r="45" spans="1:5" ht="12" customHeight="1">
      <c r="A45" s="1399" t="s">
        <v>319</v>
      </c>
      <c r="B45" s="918" t="s">
        <v>626</v>
      </c>
      <c r="C45" s="1401"/>
      <c r="D45" s="1401">
        <v>646758</v>
      </c>
      <c r="E45" s="1401">
        <v>646758</v>
      </c>
    </row>
    <row r="46" spans="1:5" ht="12" customHeight="1" thickBot="1">
      <c r="A46" s="1402" t="s">
        <v>636</v>
      </c>
      <c r="B46" s="920" t="s">
        <v>320</v>
      </c>
      <c r="C46" s="1413">
        <v>1825000</v>
      </c>
      <c r="D46" s="1413">
        <v>20328819</v>
      </c>
      <c r="E46" s="1401">
        <v>21354064</v>
      </c>
    </row>
    <row r="47" spans="1:5" ht="12" customHeight="1" thickBot="1">
      <c r="A47" s="1404" t="s">
        <v>13</v>
      </c>
      <c r="B47" s="1410" t="s">
        <v>372</v>
      </c>
      <c r="C47" s="1405">
        <v>16220000</v>
      </c>
      <c r="D47" s="1405">
        <v>16220000</v>
      </c>
      <c r="E47" s="1405">
        <v>5513000</v>
      </c>
    </row>
    <row r="48" spans="1:5" ht="12" customHeight="1">
      <c r="A48" s="1407" t="s">
        <v>322</v>
      </c>
      <c r="B48" s="925" t="s">
        <v>323</v>
      </c>
      <c r="C48" s="1427"/>
      <c r="D48" s="1427"/>
      <c r="E48" s="1428"/>
    </row>
    <row r="49" spans="1:5" ht="12" customHeight="1">
      <c r="A49" s="1399" t="s">
        <v>324</v>
      </c>
      <c r="B49" s="918" t="s">
        <v>325</v>
      </c>
      <c r="C49" s="1401">
        <v>16220000</v>
      </c>
      <c r="D49" s="1401">
        <v>16220000</v>
      </c>
      <c r="E49" s="1400">
        <v>5513000</v>
      </c>
    </row>
    <row r="50" spans="1:5" ht="12" customHeight="1">
      <c r="A50" s="1399" t="s">
        <v>326</v>
      </c>
      <c r="B50" s="918" t="s">
        <v>327</v>
      </c>
      <c r="C50" s="1401"/>
      <c r="D50" s="1401"/>
      <c r="E50" s="1400"/>
    </row>
    <row r="51" spans="1:5" ht="12" customHeight="1">
      <c r="A51" s="1399" t="s">
        <v>328</v>
      </c>
      <c r="B51" s="918" t="s">
        <v>329</v>
      </c>
      <c r="C51" s="1401"/>
      <c r="D51" s="1401"/>
      <c r="E51" s="1400"/>
    </row>
    <row r="52" spans="1:5" ht="13.5" thickBot="1">
      <c r="A52" s="1402" t="s">
        <v>330</v>
      </c>
      <c r="B52" s="920" t="s">
        <v>331</v>
      </c>
      <c r="C52" s="1429"/>
      <c r="D52" s="1429"/>
      <c r="E52" s="1403"/>
    </row>
    <row r="53" spans="1:5" ht="12" customHeight="1" thickBot="1">
      <c r="A53" s="1404" t="s">
        <v>14</v>
      </c>
      <c r="B53" s="1410" t="s">
        <v>378</v>
      </c>
      <c r="C53" s="1430">
        <f>SUM(C54:C56)</f>
        <v>0</v>
      </c>
      <c r="D53" s="1430">
        <f>SUM(D54:D56)</f>
        <v>1196024</v>
      </c>
      <c r="E53" s="1431">
        <f>SUM(E54:E56)</f>
        <v>1196024</v>
      </c>
    </row>
    <row r="54" spans="1:5" ht="12" customHeight="1">
      <c r="A54" s="1407" t="s">
        <v>332</v>
      </c>
      <c r="B54" s="925" t="s">
        <v>373</v>
      </c>
      <c r="C54" s="1427"/>
      <c r="D54" s="1427"/>
      <c r="E54" s="1428"/>
    </row>
    <row r="55" spans="1:5" ht="12" customHeight="1">
      <c r="A55" s="1399" t="s">
        <v>375</v>
      </c>
      <c r="B55" s="918" t="s">
        <v>374</v>
      </c>
      <c r="C55" s="1423"/>
      <c r="D55" s="1423"/>
      <c r="E55" s="1424"/>
    </row>
    <row r="56" spans="1:5" ht="12" customHeight="1">
      <c r="A56" s="1399" t="s">
        <v>661</v>
      </c>
      <c r="B56" s="918" t="s">
        <v>333</v>
      </c>
      <c r="C56" s="1401"/>
      <c r="D56" s="1401">
        <v>1196024</v>
      </c>
      <c r="E56" s="1400">
        <v>1196024</v>
      </c>
    </row>
    <row r="57" spans="1:5" s="1420" customFormat="1" ht="12" customHeight="1" thickBot="1">
      <c r="A57" s="1432" t="s">
        <v>661</v>
      </c>
      <c r="B57" s="958" t="s">
        <v>377</v>
      </c>
      <c r="C57" s="1433"/>
      <c r="D57" s="1433"/>
      <c r="E57" s="1434"/>
    </row>
    <row r="58" spans="1:5" ht="12" customHeight="1" thickBot="1">
      <c r="A58" s="1404" t="s">
        <v>15</v>
      </c>
      <c r="B58" s="922" t="s">
        <v>384</v>
      </c>
      <c r="C58" s="1435">
        <f>SUM(C59:C61)</f>
        <v>0</v>
      </c>
      <c r="D58" s="1435">
        <f>SUM(D59:D61)</f>
        <v>0</v>
      </c>
      <c r="E58" s="1436">
        <f>SUM(E59:E61)</f>
        <v>0</v>
      </c>
    </row>
    <row r="59" spans="1:5" ht="12" customHeight="1">
      <c r="A59" s="1407" t="s">
        <v>334</v>
      </c>
      <c r="B59" s="925" t="s">
        <v>379</v>
      </c>
      <c r="C59" s="1408"/>
      <c r="D59" s="1408"/>
      <c r="E59" s="1409"/>
    </row>
    <row r="60" spans="1:5" ht="12" customHeight="1">
      <c r="A60" s="1399" t="s">
        <v>381</v>
      </c>
      <c r="B60" s="918" t="s">
        <v>380</v>
      </c>
      <c r="C60" s="1401"/>
      <c r="D60" s="1401"/>
      <c r="E60" s="1400"/>
    </row>
    <row r="61" spans="1:5" ht="12" customHeight="1" thickBot="1">
      <c r="A61" s="1399" t="s">
        <v>609</v>
      </c>
      <c r="B61" s="918" t="s">
        <v>335</v>
      </c>
      <c r="C61" s="1396"/>
      <c r="D61" s="1396"/>
      <c r="E61" s="1505"/>
    </row>
    <row r="62" spans="1:5" ht="12" customHeight="1" thickBot="1">
      <c r="A62" s="1404" t="s">
        <v>35</v>
      </c>
      <c r="B62" s="1410" t="s">
        <v>385</v>
      </c>
      <c r="C62" s="1405">
        <f>SUM(C6+C14+C20+C26+C36+C47+C53+C58)</f>
        <v>1737107477</v>
      </c>
      <c r="D62" s="1405">
        <f>SUM(D6+D14+D20+D26+D36+D47+D53+D58)</f>
        <v>1837641385</v>
      </c>
      <c r="E62" s="1406">
        <f>SUM(E6+E14+E20+E26+E36+E47+E53+E58)</f>
        <v>1855995800</v>
      </c>
    </row>
    <row r="63" spans="1:5" ht="12" customHeight="1">
      <c r="A63" s="1438" t="s">
        <v>387</v>
      </c>
      <c r="B63" s="961" t="s">
        <v>336</v>
      </c>
      <c r="C63" s="1439">
        <f>SUM(C64:C66)</f>
        <v>0</v>
      </c>
      <c r="D63" s="1408">
        <f>SUM(D64:D66)</f>
        <v>0</v>
      </c>
      <c r="E63" s="1409">
        <f>SUM(E64:E66)</f>
        <v>0</v>
      </c>
    </row>
    <row r="64" spans="1:5" ht="12" customHeight="1">
      <c r="A64" s="1399" t="s">
        <v>337</v>
      </c>
      <c r="B64" s="918" t="s">
        <v>338</v>
      </c>
      <c r="C64" s="1401"/>
      <c r="D64" s="1401"/>
      <c r="E64" s="1400"/>
    </row>
    <row r="65" spans="1:5" ht="12" customHeight="1">
      <c r="A65" s="1399" t="s">
        <v>339</v>
      </c>
      <c r="B65" s="918" t="s">
        <v>340</v>
      </c>
      <c r="C65" s="1401"/>
      <c r="D65" s="1401"/>
      <c r="E65" s="1400"/>
    </row>
    <row r="66" spans="1:5" ht="12" customHeight="1">
      <c r="A66" s="1399" t="s">
        <v>341</v>
      </c>
      <c r="B66" s="962" t="s">
        <v>342</v>
      </c>
      <c r="C66" s="1411">
        <f>+C53+C54</f>
        <v>0</v>
      </c>
      <c r="D66" s="1411"/>
      <c r="E66" s="1412"/>
    </row>
    <row r="67" spans="1:5" ht="12" customHeight="1">
      <c r="A67" s="1438" t="s">
        <v>388</v>
      </c>
      <c r="B67" s="963" t="s">
        <v>343</v>
      </c>
      <c r="C67" s="1411"/>
      <c r="D67" s="1411"/>
      <c r="E67" s="1412"/>
    </row>
    <row r="68" spans="1:5" ht="12" customHeight="1">
      <c r="A68" s="1438" t="s">
        <v>389</v>
      </c>
      <c r="B68" s="963" t="s">
        <v>344</v>
      </c>
      <c r="C68" s="1411">
        <f>SUM(C69:C70)</f>
        <v>384905366</v>
      </c>
      <c r="D68" s="1411">
        <f>SUM(D69:D70)</f>
        <v>384905366</v>
      </c>
      <c r="E68" s="1412">
        <f>SUM(E69:E70)</f>
        <v>384905366</v>
      </c>
    </row>
    <row r="69" spans="1:5" ht="12" customHeight="1">
      <c r="A69" s="1399" t="s">
        <v>345</v>
      </c>
      <c r="B69" s="918" t="s">
        <v>346</v>
      </c>
      <c r="C69" s="1396">
        <v>384905366</v>
      </c>
      <c r="D69" s="1396">
        <v>384905366</v>
      </c>
      <c r="E69" s="1421">
        <v>384905366</v>
      </c>
    </row>
    <row r="70" spans="1:5" ht="12" customHeight="1">
      <c r="A70" s="1402" t="s">
        <v>347</v>
      </c>
      <c r="B70" s="920" t="s">
        <v>348</v>
      </c>
      <c r="C70" s="1411"/>
      <c r="D70" s="1396"/>
      <c r="E70" s="1421"/>
    </row>
    <row r="71" spans="1:5" s="1443" customFormat="1" ht="12" customHeight="1" thickBot="1">
      <c r="A71" s="1440" t="s">
        <v>445</v>
      </c>
      <c r="B71" s="1375" t="s">
        <v>540</v>
      </c>
      <c r="C71" s="1441">
        <v>35800000</v>
      </c>
      <c r="D71" s="1441">
        <v>35800000</v>
      </c>
      <c r="E71" s="1506">
        <v>46016669</v>
      </c>
    </row>
    <row r="72" spans="1:5" ht="12" customHeight="1" thickBot="1">
      <c r="A72" s="1444" t="s">
        <v>390</v>
      </c>
      <c r="B72" s="1376" t="s">
        <v>391</v>
      </c>
      <c r="C72" s="1445">
        <f>SUM(C63+C67+C68+C71)</f>
        <v>420705366</v>
      </c>
      <c r="D72" s="1445">
        <f>SUM(D63+D67+D68+D71)</f>
        <v>420705366</v>
      </c>
      <c r="E72" s="1446">
        <f>SUM(E63+E67+E68+E71)</f>
        <v>430922035</v>
      </c>
    </row>
    <row r="73" spans="1:5" ht="12" customHeight="1" thickBot="1">
      <c r="A73" s="1444" t="s">
        <v>407</v>
      </c>
      <c r="B73" s="1376" t="s">
        <v>392</v>
      </c>
      <c r="C73" s="1445"/>
      <c r="D73" s="1445"/>
      <c r="E73" s="1446"/>
    </row>
    <row r="74" spans="1:5" ht="12" customHeight="1" thickBot="1">
      <c r="A74" s="1444" t="s">
        <v>408</v>
      </c>
      <c r="B74" s="1376" t="s">
        <v>393</v>
      </c>
      <c r="C74" s="1445"/>
      <c r="D74" s="1445"/>
      <c r="E74" s="1446"/>
    </row>
    <row r="75" spans="1:5" ht="12" customHeight="1" thickBot="1">
      <c r="A75" s="1444" t="s">
        <v>16</v>
      </c>
      <c r="B75" s="1377" t="s">
        <v>386</v>
      </c>
      <c r="C75" s="1445">
        <f>SUM(C72:C74)</f>
        <v>420705366</v>
      </c>
      <c r="D75" s="1445">
        <f>SUM(D72:D74)</f>
        <v>420705366</v>
      </c>
      <c r="E75" s="1446">
        <f>SUM(E72:E74)</f>
        <v>430922035</v>
      </c>
    </row>
    <row r="76" spans="1:5" ht="26.25" customHeight="1" thickBot="1">
      <c r="A76" s="1444" t="s">
        <v>17</v>
      </c>
      <c r="B76" s="1378" t="s">
        <v>409</v>
      </c>
      <c r="C76" s="1447">
        <f>SUM(C62+C75)</f>
        <v>2157812843</v>
      </c>
      <c r="D76" s="1448">
        <f>SUM(D62+D75)</f>
        <v>2258346751</v>
      </c>
      <c r="E76" s="1449">
        <f>SUM(E62+E75)</f>
        <v>2286917835</v>
      </c>
    </row>
    <row r="77" spans="1:5" ht="16.5" customHeight="1">
      <c r="A77" s="1379" t="s">
        <v>21</v>
      </c>
      <c r="B77" s="1379"/>
      <c r="C77" s="1379"/>
      <c r="D77" s="1379"/>
      <c r="E77" s="1379"/>
    </row>
    <row r="78" spans="1:5" s="1452" customFormat="1" ht="16.5" customHeight="1" thickBot="1">
      <c r="A78" s="1450" t="s">
        <v>22</v>
      </c>
      <c r="B78" s="1379"/>
      <c r="C78" s="1451"/>
      <c r="D78" s="1451"/>
      <c r="E78" s="1451" t="s">
        <v>628</v>
      </c>
    </row>
    <row r="79" spans="1:5" s="1452" customFormat="1" ht="16.5" customHeight="1">
      <c r="A79" s="1453" t="s">
        <v>3</v>
      </c>
      <c r="B79" s="1454" t="s">
        <v>23</v>
      </c>
      <c r="C79" s="1725" t="s">
        <v>869</v>
      </c>
      <c r="D79" s="1726"/>
      <c r="E79" s="1729"/>
    </row>
    <row r="80" spans="1:5" ht="38.1" customHeight="1" thickBot="1">
      <c r="A80" s="1455"/>
      <c r="B80" s="1456"/>
      <c r="C80" s="1383" t="s">
        <v>5</v>
      </c>
      <c r="D80" s="1383" t="s">
        <v>6</v>
      </c>
      <c r="E80" s="1384" t="s">
        <v>7</v>
      </c>
    </row>
    <row r="81" spans="1:5" ht="12" customHeight="1" thickBot="1">
      <c r="A81" s="1457">
        <v>1</v>
      </c>
      <c r="B81" s="1388">
        <v>2</v>
      </c>
      <c r="C81" s="1388">
        <v>3</v>
      </c>
      <c r="D81" s="1388">
        <v>4</v>
      </c>
      <c r="E81" s="1389">
        <v>5</v>
      </c>
    </row>
    <row r="82" spans="1:5" ht="12" customHeight="1" thickBot="1">
      <c r="A82" s="1458" t="s">
        <v>8</v>
      </c>
      <c r="B82" s="1459" t="s">
        <v>935</v>
      </c>
      <c r="C82" s="1445">
        <f>+C83+C84+C85+C86+C87</f>
        <v>1673578301</v>
      </c>
      <c r="D82" s="1460">
        <f>+D83+D84+D85+D86+D87</f>
        <v>1746577640</v>
      </c>
      <c r="E82" s="1461">
        <f>+E83+E84+E85+E86+E87</f>
        <v>1603799084</v>
      </c>
    </row>
    <row r="83" spans="1:5" ht="12" customHeight="1">
      <c r="A83" s="1462" t="s">
        <v>217</v>
      </c>
      <c r="B83" s="1463" t="s">
        <v>24</v>
      </c>
      <c r="C83" s="1464">
        <v>1012000080</v>
      </c>
      <c r="D83" s="1465">
        <v>1041223614</v>
      </c>
      <c r="E83" s="1466">
        <v>1013403046</v>
      </c>
    </row>
    <row r="84" spans="1:5" ht="12" customHeight="1">
      <c r="A84" s="1467" t="s">
        <v>218</v>
      </c>
      <c r="B84" s="1468" t="s">
        <v>25</v>
      </c>
      <c r="C84" s="1469">
        <v>143267137</v>
      </c>
      <c r="D84" s="1469">
        <v>145165731</v>
      </c>
      <c r="E84" s="1470">
        <v>124365493</v>
      </c>
    </row>
    <row r="85" spans="1:5" ht="12" customHeight="1">
      <c r="A85" s="1467" t="s">
        <v>219</v>
      </c>
      <c r="B85" s="1468" t="s">
        <v>26</v>
      </c>
      <c r="C85" s="1469">
        <v>450311084</v>
      </c>
      <c r="D85" s="1469">
        <v>490104542</v>
      </c>
      <c r="E85" s="1471">
        <v>398468199</v>
      </c>
    </row>
    <row r="86" spans="1:5" ht="12" customHeight="1">
      <c r="A86" s="1467" t="s">
        <v>220</v>
      </c>
      <c r="B86" s="1472" t="s">
        <v>27</v>
      </c>
      <c r="C86" s="1469">
        <v>67000000</v>
      </c>
      <c r="D86" s="1469">
        <v>68000000</v>
      </c>
      <c r="E86" s="1507">
        <v>66498593</v>
      </c>
    </row>
    <row r="87" spans="1:5" ht="12" customHeight="1">
      <c r="A87" s="1467" t="s">
        <v>221</v>
      </c>
      <c r="B87" s="1473" t="s">
        <v>28</v>
      </c>
      <c r="C87" s="1469">
        <v>1000000</v>
      </c>
      <c r="D87" s="1469">
        <v>2083753</v>
      </c>
      <c r="E87" s="1471">
        <v>1063753</v>
      </c>
    </row>
    <row r="88" spans="1:5" s="1420" customFormat="1" ht="12" customHeight="1">
      <c r="A88" s="1474" t="s">
        <v>229</v>
      </c>
      <c r="B88" s="1475" t="s">
        <v>223</v>
      </c>
      <c r="C88" s="1476"/>
      <c r="D88" s="1476">
        <v>1083753</v>
      </c>
      <c r="E88" s="1477">
        <v>1063753</v>
      </c>
    </row>
    <row r="89" spans="1:5" s="1420" customFormat="1" ht="12" customHeight="1">
      <c r="A89" s="1474" t="s">
        <v>230</v>
      </c>
      <c r="B89" s="1475" t="s">
        <v>224</v>
      </c>
      <c r="C89" s="1476"/>
      <c r="D89" s="1476"/>
      <c r="E89" s="1477"/>
    </row>
    <row r="90" spans="1:5" s="1420" customFormat="1" ht="12" customHeight="1">
      <c r="A90" s="1474" t="s">
        <v>231</v>
      </c>
      <c r="B90" s="1478" t="s">
        <v>225</v>
      </c>
      <c r="C90" s="1476"/>
      <c r="D90" s="1476"/>
      <c r="E90" s="1477"/>
    </row>
    <row r="91" spans="1:5" s="1420" customFormat="1" ht="12" customHeight="1">
      <c r="A91" s="1479" t="s">
        <v>232</v>
      </c>
      <c r="B91" s="1480" t="s">
        <v>226</v>
      </c>
      <c r="C91" s="1476"/>
      <c r="D91" s="1476"/>
      <c r="E91" s="1477"/>
    </row>
    <row r="92" spans="1:5" s="1420" customFormat="1" ht="12" customHeight="1">
      <c r="A92" s="1474" t="s">
        <v>233</v>
      </c>
      <c r="B92" s="1480" t="s">
        <v>227</v>
      </c>
      <c r="C92" s="1476"/>
      <c r="D92" s="1476"/>
      <c r="E92" s="1477"/>
    </row>
    <row r="93" spans="1:5" s="1420" customFormat="1" ht="12" customHeight="1">
      <c r="A93" s="1481" t="s">
        <v>234</v>
      </c>
      <c r="B93" s="1475" t="s">
        <v>240</v>
      </c>
      <c r="C93" s="1476"/>
      <c r="D93" s="1476"/>
      <c r="E93" s="1477"/>
    </row>
    <row r="94" spans="1:5" s="1420" customFormat="1" ht="12" customHeight="1">
      <c r="A94" s="1481" t="s">
        <v>235</v>
      </c>
      <c r="B94" s="1478" t="s">
        <v>241</v>
      </c>
      <c r="C94" s="1476"/>
      <c r="D94" s="1476"/>
      <c r="E94" s="1477"/>
    </row>
    <row r="95" spans="1:5" s="1420" customFormat="1" ht="12" customHeight="1">
      <c r="A95" s="1481" t="s">
        <v>236</v>
      </c>
      <c r="B95" s="1480" t="s">
        <v>242</v>
      </c>
      <c r="C95" s="1476"/>
      <c r="D95" s="1476"/>
      <c r="E95" s="1477"/>
    </row>
    <row r="96" spans="1:5" s="1420" customFormat="1" ht="12" customHeight="1">
      <c r="A96" s="1481" t="s">
        <v>237</v>
      </c>
      <c r="B96" s="1480" t="s">
        <v>243</v>
      </c>
      <c r="C96" s="1476"/>
      <c r="D96" s="1476"/>
      <c r="E96" s="1477"/>
    </row>
    <row r="97" spans="1:5" s="1420" customFormat="1" ht="12" customHeight="1">
      <c r="A97" s="1481" t="s">
        <v>239</v>
      </c>
      <c r="B97" s="1480" t="s">
        <v>244</v>
      </c>
      <c r="C97" s="1476"/>
      <c r="D97" s="1476"/>
      <c r="E97" s="1477"/>
    </row>
    <row r="98" spans="1:5" s="1420" customFormat="1" ht="12" customHeight="1" thickBot="1">
      <c r="A98" s="1482" t="s">
        <v>612</v>
      </c>
      <c r="B98" s="1483" t="s">
        <v>245</v>
      </c>
      <c r="C98" s="1484">
        <v>1000000</v>
      </c>
      <c r="D98" s="1484">
        <v>1000000</v>
      </c>
      <c r="E98" s="1485"/>
    </row>
    <row r="99" spans="1:5" ht="12" customHeight="1" thickBot="1">
      <c r="A99" s="1486" t="s">
        <v>9</v>
      </c>
      <c r="B99" s="1487" t="s">
        <v>936</v>
      </c>
      <c r="C99" s="1445">
        <f>+C100+C101+C102</f>
        <v>551935997</v>
      </c>
      <c r="D99" s="1445">
        <f>+D100+D101+D102</f>
        <v>592423074</v>
      </c>
      <c r="E99" s="1488">
        <f>+E100+E101+E102</f>
        <v>84607778</v>
      </c>
    </row>
    <row r="100" spans="1:5" ht="12" customHeight="1">
      <c r="A100" s="1489" t="s">
        <v>246</v>
      </c>
      <c r="B100" s="1468" t="s">
        <v>29</v>
      </c>
      <c r="C100" s="1490">
        <v>299202285</v>
      </c>
      <c r="D100" s="1490">
        <v>308989147</v>
      </c>
      <c r="E100" s="1491">
        <v>36270085</v>
      </c>
    </row>
    <row r="101" spans="1:5" ht="12" customHeight="1">
      <c r="A101" s="1489" t="s">
        <v>247</v>
      </c>
      <c r="B101" s="1492" t="s">
        <v>30</v>
      </c>
      <c r="C101" s="1493">
        <v>252733712</v>
      </c>
      <c r="D101" s="1493">
        <v>283433927</v>
      </c>
      <c r="E101" s="1373">
        <v>48337693</v>
      </c>
    </row>
    <row r="102" spans="1:5" ht="12" customHeight="1">
      <c r="A102" s="1489" t="s">
        <v>248</v>
      </c>
      <c r="B102" s="1006" t="s">
        <v>249</v>
      </c>
      <c r="C102" s="1493"/>
      <c r="D102" s="1493"/>
      <c r="E102" s="1470"/>
    </row>
    <row r="103" spans="1:5" s="1420" customFormat="1" ht="12" customHeight="1">
      <c r="A103" s="1494" t="s">
        <v>250</v>
      </c>
      <c r="B103" s="1008" t="s">
        <v>264</v>
      </c>
      <c r="C103" s="1495"/>
      <c r="D103" s="1495"/>
      <c r="E103" s="1496"/>
    </row>
    <row r="104" spans="1:5" s="1420" customFormat="1" ht="12" customHeight="1">
      <c r="A104" s="1494" t="s">
        <v>251</v>
      </c>
      <c r="B104" s="1010" t="s">
        <v>258</v>
      </c>
      <c r="C104" s="1495"/>
      <c r="D104" s="1495"/>
      <c r="E104" s="1496"/>
    </row>
    <row r="105" spans="1:5" s="1420" customFormat="1" ht="25.5">
      <c r="A105" s="1494" t="s">
        <v>252</v>
      </c>
      <c r="B105" s="1011" t="s">
        <v>259</v>
      </c>
      <c r="C105" s="1495"/>
      <c r="D105" s="1495"/>
      <c r="E105" s="1496"/>
    </row>
    <row r="106" spans="1:5" s="1420" customFormat="1" ht="12" customHeight="1">
      <c r="A106" s="1494" t="s">
        <v>253</v>
      </c>
      <c r="B106" s="1011" t="s">
        <v>260</v>
      </c>
      <c r="C106" s="1495"/>
      <c r="D106" s="1495"/>
      <c r="E106" s="1496"/>
    </row>
    <row r="107" spans="1:5" s="1420" customFormat="1" ht="12" customHeight="1">
      <c r="A107" s="1494" t="s">
        <v>254</v>
      </c>
      <c r="B107" s="1011" t="s">
        <v>261</v>
      </c>
      <c r="C107" s="1495"/>
      <c r="D107" s="1495"/>
      <c r="E107" s="1496"/>
    </row>
    <row r="108" spans="1:5" s="1420" customFormat="1" ht="15" customHeight="1">
      <c r="A108" s="1494" t="s">
        <v>255</v>
      </c>
      <c r="B108" s="1011" t="s">
        <v>262</v>
      </c>
      <c r="C108" s="1495"/>
      <c r="D108" s="1495"/>
      <c r="E108" s="1496"/>
    </row>
    <row r="109" spans="1:5" s="1420" customFormat="1" ht="12.75" customHeight="1">
      <c r="A109" s="1497" t="s">
        <v>256</v>
      </c>
      <c r="B109" s="1011" t="s">
        <v>32</v>
      </c>
      <c r="C109" s="1476"/>
      <c r="D109" s="1476"/>
      <c r="E109" s="1477"/>
    </row>
    <row r="110" spans="1:5" s="1420" customFormat="1" ht="14.25" customHeight="1" thickBot="1">
      <c r="A110" s="1498" t="s">
        <v>257</v>
      </c>
      <c r="B110" s="1016" t="s">
        <v>263</v>
      </c>
      <c r="C110" s="1476"/>
      <c r="D110" s="1476"/>
      <c r="E110" s="1477"/>
    </row>
    <row r="111" spans="1:5" ht="12" customHeight="1" thickBot="1">
      <c r="A111" s="1486" t="s">
        <v>10</v>
      </c>
      <c r="B111" s="1499" t="s">
        <v>267</v>
      </c>
      <c r="C111" s="1460">
        <f>+C82+C99</f>
        <v>2225514298</v>
      </c>
      <c r="D111" s="1460">
        <f>+D82+D99</f>
        <v>2339000714</v>
      </c>
      <c r="E111" s="1461">
        <f>+E82+E99</f>
        <v>1688406862</v>
      </c>
    </row>
    <row r="112" spans="1:5" ht="12" customHeight="1" thickBot="1">
      <c r="A112" s="1018" t="s">
        <v>394</v>
      </c>
      <c r="B112" s="1019" t="s">
        <v>395</v>
      </c>
      <c r="C112" s="1445">
        <f>SUM(C113:C115)</f>
        <v>0</v>
      </c>
      <c r="D112" s="1445">
        <f>SUM(D113:D115)</f>
        <v>0</v>
      </c>
      <c r="E112" s="1488">
        <f>SUM(E113:E115)</f>
        <v>0</v>
      </c>
    </row>
    <row r="113" spans="1:5" ht="12" customHeight="1">
      <c r="A113" s="1020" t="s">
        <v>396</v>
      </c>
      <c r="B113" s="1021" t="s">
        <v>399</v>
      </c>
      <c r="C113" s="1493"/>
      <c r="D113" s="1493"/>
      <c r="E113" s="1470"/>
    </row>
    <row r="114" spans="1:5" ht="12" customHeight="1">
      <c r="A114" s="1022" t="s">
        <v>397</v>
      </c>
      <c r="B114" s="1023" t="s">
        <v>400</v>
      </c>
      <c r="C114" s="1493"/>
      <c r="D114" s="1493"/>
      <c r="E114" s="1470"/>
    </row>
    <row r="115" spans="1:5" ht="12" customHeight="1" thickBot="1">
      <c r="A115" s="1024" t="s">
        <v>398</v>
      </c>
      <c r="B115" s="1025" t="s">
        <v>401</v>
      </c>
      <c r="C115" s="1469"/>
      <c r="D115" s="1469"/>
      <c r="E115" s="1471"/>
    </row>
    <row r="116" spans="1:5" ht="12" customHeight="1" thickBot="1">
      <c r="A116" s="1018" t="s">
        <v>402</v>
      </c>
      <c r="B116" s="1019" t="s">
        <v>403</v>
      </c>
      <c r="C116" s="1500"/>
      <c r="D116" s="1500"/>
      <c r="E116" s="1501"/>
    </row>
    <row r="117" spans="1:5" ht="12" customHeight="1" thickBot="1">
      <c r="A117" s="1028" t="s">
        <v>610</v>
      </c>
      <c r="B117" s="1019" t="s">
        <v>613</v>
      </c>
      <c r="C117" s="1500">
        <v>35800000</v>
      </c>
      <c r="D117" s="1500">
        <v>36415000</v>
      </c>
      <c r="E117" s="1501">
        <v>36414109</v>
      </c>
    </row>
    <row r="118" spans="1:5" ht="12" customHeight="1" thickBot="1">
      <c r="A118" s="1028" t="s">
        <v>412</v>
      </c>
      <c r="B118" s="1019" t="s">
        <v>404</v>
      </c>
      <c r="C118" s="1500"/>
      <c r="D118" s="1500"/>
      <c r="E118" s="1501"/>
    </row>
    <row r="119" spans="1:5" ht="12" customHeight="1" thickBot="1">
      <c r="A119" s="1028" t="s">
        <v>413</v>
      </c>
      <c r="B119" s="1019" t="s">
        <v>405</v>
      </c>
      <c r="C119" s="1500"/>
      <c r="D119" s="1500"/>
      <c r="E119" s="1501"/>
    </row>
    <row r="120" spans="1:5" ht="12" customHeight="1" thickBot="1">
      <c r="A120" s="1029" t="s">
        <v>33</v>
      </c>
      <c r="B120" s="1030" t="s">
        <v>406</v>
      </c>
      <c r="C120" s="1031">
        <f>SUM(C117:C119)</f>
        <v>35800000</v>
      </c>
      <c r="D120" s="1031">
        <f>SUM(D116:D119)</f>
        <v>36415000</v>
      </c>
      <c r="E120" s="1335">
        <f>SUM(E116:E119)</f>
        <v>36414109</v>
      </c>
    </row>
    <row r="121" spans="1:5" ht="28.5" customHeight="1" thickBot="1">
      <c r="A121" s="1032" t="s">
        <v>12</v>
      </c>
      <c r="B121" s="1033" t="s">
        <v>414</v>
      </c>
      <c r="C121" s="1445">
        <f>SUM(C111+C120)</f>
        <v>2261314298</v>
      </c>
      <c r="D121" s="1445">
        <f>SUM(D111+D120)</f>
        <v>2375415714</v>
      </c>
      <c r="E121" s="1488">
        <f>SUM(E111+E120)</f>
        <v>1724820971</v>
      </c>
    </row>
    <row r="122" spans="1:5" ht="17.25" customHeight="1">
      <c r="A122" s="1502"/>
      <c r="B122" s="1502"/>
      <c r="C122" s="1503"/>
      <c r="D122" s="1503"/>
      <c r="E122" s="1503"/>
    </row>
    <row r="123" spans="1:5" ht="7.5" customHeight="1">
      <c r="A123" s="1502"/>
      <c r="B123" s="1502"/>
      <c r="C123" s="1503"/>
      <c r="D123" s="1503"/>
      <c r="E123" s="1503"/>
    </row>
    <row r="125" spans="1:5" ht="12.75" customHeight="1"/>
    <row r="126" spans="1:5" ht="13.5" customHeight="1"/>
    <row r="127" spans="1:5" ht="13.5" customHeight="1"/>
    <row r="128" spans="1:5" ht="13.5" customHeight="1"/>
    <row r="129" ht="7.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</sheetData>
  <mergeCells count="4">
    <mergeCell ref="A3:A4"/>
    <mergeCell ref="B3:B4"/>
    <mergeCell ref="C3:E3"/>
    <mergeCell ref="C79:E7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7" fitToWidth="3" fitToHeight="2" orientation="portrait" r:id="rId1"/>
  <headerFooter alignWithMargins="0">
    <oddHeader>&amp;C&amp;"Times New Roman CE,Félkövér"&amp;12
Létavértes Városi Önkormányzat
2025. ÉVI ZÁRSZÁMADÁS
KÖTELEZŐ FELADATAINAK MÉRLEGE &amp;10
&amp;R&amp;"Times New Roman CE,Félkövér dőlt"&amp;11 2. melléklet a 4/2026. (V.28) önkormányzati rendelethez</oddHeader>
  </headerFooter>
  <rowBreaks count="1" manualBreakCount="1">
    <brk id="76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E127"/>
  <sheetViews>
    <sheetView workbookViewId="0">
      <selection activeCell="K43" sqref="K43"/>
    </sheetView>
  </sheetViews>
  <sheetFormatPr defaultRowHeight="12.75"/>
  <cols>
    <col min="1" max="1" width="9.6640625" style="1348" customWidth="1"/>
    <col min="2" max="2" width="56.1640625" style="656" customWidth="1"/>
    <col min="3" max="3" width="14.33203125" style="656" customWidth="1"/>
    <col min="4" max="6" width="15.83203125" style="656" customWidth="1"/>
    <col min="7" max="16384" width="9.33203125" style="656"/>
  </cols>
  <sheetData>
    <row r="1" spans="1:5" s="1270" customFormat="1" ht="21" customHeight="1" thickBot="1">
      <c r="A1" s="1364"/>
      <c r="B1" s="1267"/>
      <c r="C1" s="1268"/>
      <c r="D1" s="1269"/>
      <c r="E1" s="1269" t="s">
        <v>969</v>
      </c>
    </row>
    <row r="2" spans="1:5" s="38" customFormat="1" ht="25.5" customHeight="1">
      <c r="A2" s="1271"/>
      <c r="B2" s="1769" t="s">
        <v>184</v>
      </c>
      <c r="C2" s="1770"/>
      <c r="D2" s="1771"/>
      <c r="E2" s="1272" t="s">
        <v>123</v>
      </c>
    </row>
    <row r="3" spans="1:5" s="38" customFormat="1" ht="39" thickBot="1">
      <c r="A3" s="1365" t="s">
        <v>120</v>
      </c>
      <c r="B3" s="1772" t="s">
        <v>932</v>
      </c>
      <c r="C3" s="1773"/>
      <c r="D3" s="1774"/>
      <c r="E3" s="1366" t="s">
        <v>529</v>
      </c>
    </row>
    <row r="4" spans="1:5" s="38" customFormat="1" ht="15.95" customHeight="1" thickBot="1">
      <c r="A4" s="1275"/>
      <c r="B4" s="1275"/>
      <c r="C4" s="1275"/>
      <c r="D4" s="54"/>
      <c r="E4" s="54" t="s">
        <v>664</v>
      </c>
    </row>
    <row r="5" spans="1:5" ht="26.25" thickBot="1">
      <c r="A5" s="1276"/>
      <c r="B5" s="1277" t="s">
        <v>122</v>
      </c>
      <c r="C5" s="1278" t="s">
        <v>5</v>
      </c>
      <c r="D5" s="1278" t="s">
        <v>6</v>
      </c>
      <c r="E5" s="1279" t="s">
        <v>7</v>
      </c>
    </row>
    <row r="6" spans="1:5" s="31" customFormat="1" ht="12.95" customHeight="1" thickBot="1">
      <c r="A6" s="1280">
        <v>1</v>
      </c>
      <c r="B6" s="1280">
        <v>2</v>
      </c>
      <c r="C6" s="1280">
        <v>3</v>
      </c>
      <c r="D6" s="1281">
        <v>4</v>
      </c>
      <c r="E6" s="1282">
        <v>5</v>
      </c>
    </row>
    <row r="7" spans="1:5" s="31" customFormat="1" ht="12" customHeight="1" thickBot="1">
      <c r="A7" s="910" t="s">
        <v>8</v>
      </c>
      <c r="B7" s="912" t="s">
        <v>440</v>
      </c>
      <c r="C7" s="908">
        <f>SUM(C15+C8)</f>
        <v>0</v>
      </c>
      <c r="D7" s="908">
        <f>SUM(D15+D8)</f>
        <v>0</v>
      </c>
      <c r="E7" s="1367">
        <f>SUM(E15+E8)</f>
        <v>0</v>
      </c>
    </row>
    <row r="8" spans="1:5" s="41" customFormat="1" ht="12" customHeight="1" thickBot="1">
      <c r="A8" s="913" t="s">
        <v>441</v>
      </c>
      <c r="B8" s="914" t="s">
        <v>350</v>
      </c>
      <c r="C8" s="907">
        <f>SUM(C9:C14)</f>
        <v>0</v>
      </c>
      <c r="D8" s="907">
        <f>SUM(D9:D14)</f>
        <v>0</v>
      </c>
      <c r="E8" s="1283">
        <f>SUM(E9:E14)</f>
        <v>0</v>
      </c>
    </row>
    <row r="9" spans="1:5" s="1285" customFormat="1" ht="12" hidden="1" customHeight="1">
      <c r="A9" s="915" t="s">
        <v>269</v>
      </c>
      <c r="B9" s="916" t="s">
        <v>270</v>
      </c>
      <c r="C9" s="1155"/>
      <c r="D9" s="1155"/>
      <c r="E9" s="1284"/>
    </row>
    <row r="10" spans="1:5" s="1285" customFormat="1" ht="12" hidden="1" customHeight="1">
      <c r="A10" s="917" t="s">
        <v>271</v>
      </c>
      <c r="B10" s="918" t="s">
        <v>351</v>
      </c>
      <c r="C10" s="909"/>
      <c r="D10" s="909"/>
      <c r="E10" s="1286"/>
    </row>
    <row r="11" spans="1:5" s="1285" customFormat="1" ht="12" hidden="1" customHeight="1">
      <c r="A11" s="917" t="s">
        <v>272</v>
      </c>
      <c r="B11" s="918" t="s">
        <v>273</v>
      </c>
      <c r="C11" s="909"/>
      <c r="D11" s="909"/>
      <c r="E11" s="1286"/>
    </row>
    <row r="12" spans="1:5" s="1285" customFormat="1" ht="12" hidden="1" customHeight="1">
      <c r="A12" s="917" t="s">
        <v>274</v>
      </c>
      <c r="B12" s="918" t="s">
        <v>275</v>
      </c>
      <c r="C12" s="909"/>
      <c r="D12" s="909"/>
      <c r="E12" s="1286"/>
    </row>
    <row r="13" spans="1:5" s="41" customFormat="1" ht="12" hidden="1" customHeight="1">
      <c r="A13" s="917" t="s">
        <v>276</v>
      </c>
      <c r="B13" s="918" t="s">
        <v>352</v>
      </c>
      <c r="C13" s="909"/>
      <c r="D13" s="909"/>
      <c r="E13" s="1286"/>
    </row>
    <row r="14" spans="1:5" s="41" customFormat="1" ht="12" hidden="1" customHeight="1">
      <c r="A14" s="919" t="s">
        <v>277</v>
      </c>
      <c r="B14" s="920" t="s">
        <v>353</v>
      </c>
      <c r="C14" s="1287"/>
      <c r="D14" s="1288"/>
      <c r="E14" s="1289"/>
    </row>
    <row r="15" spans="1:5" s="41" customFormat="1" ht="12" customHeight="1" thickBot="1">
      <c r="A15" s="921" t="s">
        <v>442</v>
      </c>
      <c r="B15" s="922" t="s">
        <v>358</v>
      </c>
      <c r="C15" s="1290">
        <f>SUM(C16:C20)</f>
        <v>0</v>
      </c>
      <c r="D15" s="1290">
        <f>SUM(D16:D20)</f>
        <v>0</v>
      </c>
      <c r="E15" s="1291">
        <f>SUM(E16:E20)</f>
        <v>0</v>
      </c>
    </row>
    <row r="16" spans="1:5" s="41" customFormat="1" ht="12" customHeight="1">
      <c r="A16" s="924" t="s">
        <v>278</v>
      </c>
      <c r="B16" s="925" t="s">
        <v>279</v>
      </c>
      <c r="C16" s="926"/>
      <c r="D16" s="926"/>
      <c r="E16" s="940"/>
    </row>
    <row r="17" spans="1:5" s="41" customFormat="1" ht="12" customHeight="1">
      <c r="A17" s="917" t="s">
        <v>280</v>
      </c>
      <c r="B17" s="918" t="s">
        <v>354</v>
      </c>
      <c r="C17" s="909"/>
      <c r="D17" s="909"/>
      <c r="E17" s="1286"/>
    </row>
    <row r="18" spans="1:5" s="41" customFormat="1" ht="12" customHeight="1">
      <c r="A18" s="917" t="s">
        <v>281</v>
      </c>
      <c r="B18" s="934" t="s">
        <v>355</v>
      </c>
      <c r="C18" s="909"/>
      <c r="D18" s="909"/>
      <c r="E18" s="1286"/>
    </row>
    <row r="19" spans="1:5" s="41" customFormat="1" ht="12" customHeight="1">
      <c r="A19" s="917" t="s">
        <v>282</v>
      </c>
      <c r="B19" s="934" t="s">
        <v>356</v>
      </c>
      <c r="C19" s="909"/>
      <c r="D19" s="909"/>
      <c r="E19" s="1286"/>
    </row>
    <row r="20" spans="1:5" s="1285" customFormat="1" ht="12" customHeight="1" thickBot="1">
      <c r="A20" s="917" t="s">
        <v>283</v>
      </c>
      <c r="B20" s="918" t="s">
        <v>357</v>
      </c>
      <c r="C20" s="909"/>
      <c r="D20" s="909"/>
      <c r="E20" s="1286"/>
    </row>
    <row r="21" spans="1:5" s="1285" customFormat="1" ht="60" hidden="1" customHeight="1">
      <c r="A21" s="927" t="s">
        <v>283</v>
      </c>
      <c r="B21" s="928" t="s">
        <v>415</v>
      </c>
      <c r="C21" s="929"/>
      <c r="D21" s="929"/>
      <c r="E21" s="1292">
        <v>19249</v>
      </c>
    </row>
    <row r="22" spans="1:5" s="1285" customFormat="1" ht="12" customHeight="1" thickBot="1">
      <c r="A22" s="930" t="s">
        <v>10</v>
      </c>
      <c r="B22" s="931" t="s">
        <v>359</v>
      </c>
      <c r="C22" s="1290">
        <f>SUM(C23:C27)</f>
        <v>0</v>
      </c>
      <c r="D22" s="1290">
        <f>SUM(D23:D27)</f>
        <v>0</v>
      </c>
      <c r="E22" s="1291">
        <f>SUM(E23:E27)</f>
        <v>0</v>
      </c>
    </row>
    <row r="23" spans="1:5" s="41" customFormat="1" ht="12" hidden="1" customHeight="1">
      <c r="A23" s="924" t="s">
        <v>284</v>
      </c>
      <c r="B23" s="925" t="s">
        <v>285</v>
      </c>
      <c r="C23" s="932"/>
      <c r="D23" s="1156"/>
      <c r="E23" s="1293"/>
    </row>
    <row r="24" spans="1:5" s="1285" customFormat="1" ht="12" hidden="1" customHeight="1">
      <c r="A24" s="917" t="s">
        <v>286</v>
      </c>
      <c r="B24" s="918" t="s">
        <v>360</v>
      </c>
      <c r="C24" s="933"/>
      <c r="D24" s="933"/>
      <c r="E24" s="1294"/>
    </row>
    <row r="25" spans="1:5" s="1285" customFormat="1" ht="12" hidden="1" customHeight="1">
      <c r="A25" s="917" t="s">
        <v>287</v>
      </c>
      <c r="B25" s="934" t="s">
        <v>361</v>
      </c>
      <c r="C25" s="909"/>
      <c r="D25" s="909"/>
      <c r="E25" s="1286"/>
    </row>
    <row r="26" spans="1:5" s="1285" customFormat="1" ht="12" hidden="1" customHeight="1">
      <c r="A26" s="919" t="s">
        <v>288</v>
      </c>
      <c r="B26" s="935" t="s">
        <v>362</v>
      </c>
      <c r="C26" s="936"/>
      <c r="D26" s="936"/>
      <c r="E26" s="1295"/>
    </row>
    <row r="27" spans="1:5" s="1285" customFormat="1" ht="12" hidden="1" customHeight="1">
      <c r="A27" s="937" t="s">
        <v>289</v>
      </c>
      <c r="B27" s="938" t="s">
        <v>363</v>
      </c>
      <c r="C27" s="939"/>
      <c r="D27" s="939"/>
      <c r="E27" s="980"/>
    </row>
    <row r="28" spans="1:5" s="1285" customFormat="1" ht="60" hidden="1" customHeight="1">
      <c r="A28" s="927" t="s">
        <v>289</v>
      </c>
      <c r="B28" s="928" t="s">
        <v>415</v>
      </c>
      <c r="C28" s="929"/>
      <c r="D28" s="929"/>
      <c r="E28" s="1292">
        <v>128054</v>
      </c>
    </row>
    <row r="29" spans="1:5" s="1285" customFormat="1" ht="12" customHeight="1" thickBot="1">
      <c r="A29" s="930" t="s">
        <v>11</v>
      </c>
      <c r="B29" s="931" t="s">
        <v>370</v>
      </c>
      <c r="C29" s="1290">
        <f>SUM(C31+C33+C39)</f>
        <v>0</v>
      </c>
      <c r="D29" s="1290">
        <f>SUM(D31+D33+D39)</f>
        <v>0</v>
      </c>
      <c r="E29" s="1291">
        <f>SUM(E31+E33+E39)</f>
        <v>0</v>
      </c>
    </row>
    <row r="30" spans="1:5" s="1285" customFormat="1" ht="12" hidden="1" customHeight="1">
      <c r="A30" s="924" t="s">
        <v>290</v>
      </c>
      <c r="B30" s="925" t="s">
        <v>291</v>
      </c>
      <c r="C30" s="926">
        <f>SUM(C35+C32)</f>
        <v>0</v>
      </c>
      <c r="D30" s="926">
        <f>SUM(D35+D32)</f>
        <v>0</v>
      </c>
      <c r="E30" s="940">
        <f>SUM(E35+E32)</f>
        <v>0</v>
      </c>
    </row>
    <row r="31" spans="1:5" s="1285" customFormat="1" ht="12" hidden="1" customHeight="1">
      <c r="A31" s="917" t="s">
        <v>292</v>
      </c>
      <c r="B31" s="918" t="s">
        <v>293</v>
      </c>
      <c r="C31" s="1296">
        <f>SUM(C32)</f>
        <v>0</v>
      </c>
      <c r="D31" s="1296">
        <f>SUM(D32)</f>
        <v>0</v>
      </c>
      <c r="E31" s="1297">
        <f>SUM(E32)</f>
        <v>0</v>
      </c>
    </row>
    <row r="32" spans="1:5" s="1285" customFormat="1" ht="12" hidden="1" customHeight="1">
      <c r="A32" s="943" t="s">
        <v>292</v>
      </c>
      <c r="B32" s="944" t="s">
        <v>364</v>
      </c>
      <c r="C32" s="941"/>
      <c r="D32" s="941"/>
      <c r="E32" s="942"/>
    </row>
    <row r="33" spans="1:5" s="1285" customFormat="1" ht="12" hidden="1" customHeight="1">
      <c r="A33" s="917" t="s">
        <v>367</v>
      </c>
      <c r="B33" s="945" t="s">
        <v>368</v>
      </c>
      <c r="C33" s="1296">
        <f>SUM(C37+C36+C34)</f>
        <v>0</v>
      </c>
      <c r="D33" s="1296">
        <f>SUM(D37+D36+D34)</f>
        <v>0</v>
      </c>
      <c r="E33" s="1297">
        <f>SUM(E37+E36+E34)</f>
        <v>0</v>
      </c>
    </row>
    <row r="34" spans="1:5" s="1285" customFormat="1" ht="12" hidden="1" customHeight="1">
      <c r="A34" s="917" t="s">
        <v>294</v>
      </c>
      <c r="B34" s="946" t="s">
        <v>369</v>
      </c>
      <c r="C34" s="1161">
        <f>SUM(C35)</f>
        <v>0</v>
      </c>
      <c r="D34" s="1161">
        <f>SUM(D35)</f>
        <v>0</v>
      </c>
      <c r="E34" s="1162">
        <f>SUM(E35)</f>
        <v>0</v>
      </c>
    </row>
    <row r="35" spans="1:5" s="1285" customFormat="1" ht="12" hidden="1" customHeight="1">
      <c r="A35" s="943" t="s">
        <v>294</v>
      </c>
      <c r="B35" s="947" t="s">
        <v>365</v>
      </c>
      <c r="C35" s="941"/>
      <c r="D35" s="941"/>
      <c r="E35" s="942"/>
    </row>
    <row r="36" spans="1:5" s="1285" customFormat="1" ht="12" hidden="1" customHeight="1">
      <c r="A36" s="917" t="s">
        <v>295</v>
      </c>
      <c r="B36" s="948" t="s">
        <v>296</v>
      </c>
      <c r="C36" s="933"/>
      <c r="D36" s="933"/>
      <c r="E36" s="1294"/>
    </row>
    <row r="37" spans="1:5" s="1285" customFormat="1" ht="12" hidden="1" customHeight="1">
      <c r="A37" s="917" t="s">
        <v>297</v>
      </c>
      <c r="B37" s="948" t="s">
        <v>298</v>
      </c>
      <c r="C37" s="950">
        <f>SUM(C38)</f>
        <v>0</v>
      </c>
      <c r="D37" s="950">
        <f>SUM(D38)</f>
        <v>0</v>
      </c>
      <c r="E37" s="1298">
        <f>SUM(E38)</f>
        <v>0</v>
      </c>
    </row>
    <row r="38" spans="1:5" s="1285" customFormat="1" ht="12" hidden="1" customHeight="1">
      <c r="A38" s="943" t="s">
        <v>297</v>
      </c>
      <c r="B38" s="1299" t="s">
        <v>366</v>
      </c>
      <c r="C38" s="1300"/>
      <c r="D38" s="1300"/>
      <c r="E38" s="1301"/>
    </row>
    <row r="39" spans="1:5" s="1285" customFormat="1" ht="12" hidden="1" customHeight="1">
      <c r="A39" s="919" t="s">
        <v>299</v>
      </c>
      <c r="B39" s="920" t="s">
        <v>300</v>
      </c>
      <c r="C39" s="955"/>
      <c r="D39" s="955"/>
      <c r="E39" s="1302"/>
    </row>
    <row r="40" spans="1:5" s="1285" customFormat="1" ht="12" customHeight="1" thickBot="1">
      <c r="A40" s="930" t="s">
        <v>12</v>
      </c>
      <c r="B40" s="931" t="s">
        <v>371</v>
      </c>
      <c r="C40" s="1309">
        <f>SUM(C41:C50)</f>
        <v>0</v>
      </c>
      <c r="D40" s="1309">
        <f>SUM(D41:D50)</f>
        <v>0</v>
      </c>
      <c r="E40" s="1310">
        <f>SUM(E41:E50)</f>
        <v>0</v>
      </c>
    </row>
    <row r="41" spans="1:5" s="1285" customFormat="1" ht="12" customHeight="1">
      <c r="A41" s="924" t="s">
        <v>301</v>
      </c>
      <c r="B41" s="925" t="s">
        <v>302</v>
      </c>
      <c r="C41" s="1156"/>
      <c r="D41" s="1156"/>
      <c r="E41" s="1293"/>
    </row>
    <row r="42" spans="1:5" s="1285" customFormat="1" ht="12" customHeight="1">
      <c r="A42" s="917" t="s">
        <v>303</v>
      </c>
      <c r="B42" s="918" t="s">
        <v>304</v>
      </c>
      <c r="C42" s="1161"/>
      <c r="D42" s="1161"/>
      <c r="E42" s="1162"/>
    </row>
    <row r="43" spans="1:5" s="1285" customFormat="1" ht="12" customHeight="1">
      <c r="A43" s="917" t="s">
        <v>305</v>
      </c>
      <c r="B43" s="918" t="s">
        <v>306</v>
      </c>
      <c r="C43" s="1161"/>
      <c r="D43" s="1161"/>
      <c r="E43" s="1162"/>
    </row>
    <row r="44" spans="1:5" s="1285" customFormat="1" ht="12" customHeight="1">
      <c r="A44" s="917" t="s">
        <v>307</v>
      </c>
      <c r="B44" s="918" t="s">
        <v>308</v>
      </c>
      <c r="C44" s="1300"/>
      <c r="D44" s="1300"/>
      <c r="E44" s="1301"/>
    </row>
    <row r="45" spans="1:5" s="41" customFormat="1" ht="12" customHeight="1">
      <c r="A45" s="917" t="s">
        <v>309</v>
      </c>
      <c r="B45" s="918" t="s">
        <v>310</v>
      </c>
      <c r="C45" s="1161"/>
      <c r="D45" s="1161"/>
      <c r="E45" s="1162"/>
    </row>
    <row r="46" spans="1:5" s="1285" customFormat="1" ht="12" customHeight="1">
      <c r="A46" s="917" t="s">
        <v>311</v>
      </c>
      <c r="B46" s="918" t="s">
        <v>312</v>
      </c>
      <c r="C46" s="1161"/>
      <c r="D46" s="1161"/>
      <c r="E46" s="1162"/>
    </row>
    <row r="47" spans="1:5" s="1285" customFormat="1" ht="12" customHeight="1">
      <c r="A47" s="917" t="s">
        <v>313</v>
      </c>
      <c r="B47" s="918" t="s">
        <v>314</v>
      </c>
      <c r="C47" s="1161"/>
      <c r="D47" s="1161"/>
      <c r="E47" s="1162"/>
    </row>
    <row r="48" spans="1:5" s="1285" customFormat="1" ht="12" customHeight="1">
      <c r="A48" s="917" t="s">
        <v>315</v>
      </c>
      <c r="B48" s="918" t="s">
        <v>316</v>
      </c>
      <c r="C48" s="1161"/>
      <c r="D48" s="1161"/>
      <c r="E48" s="1162"/>
    </row>
    <row r="49" spans="1:5" s="1285" customFormat="1" ht="12" customHeight="1">
      <c r="A49" s="917" t="s">
        <v>317</v>
      </c>
      <c r="B49" s="918" t="s">
        <v>318</v>
      </c>
      <c r="C49" s="1161"/>
      <c r="D49" s="1161"/>
      <c r="E49" s="1162"/>
    </row>
    <row r="50" spans="1:5" s="1285" customFormat="1" ht="12" customHeight="1" thickBot="1">
      <c r="A50" s="919" t="s">
        <v>319</v>
      </c>
      <c r="B50" s="920" t="s">
        <v>320</v>
      </c>
      <c r="C50" s="936"/>
      <c r="D50" s="936"/>
      <c r="E50" s="1295"/>
    </row>
    <row r="51" spans="1:5" s="1285" customFormat="1" ht="12" customHeight="1" thickBot="1">
      <c r="A51" s="930" t="s">
        <v>13</v>
      </c>
      <c r="B51" s="931" t="s">
        <v>372</v>
      </c>
      <c r="C51" s="1290">
        <f>SUM(C52:C56)</f>
        <v>0</v>
      </c>
      <c r="D51" s="1290">
        <f>SUM(D52:D56)</f>
        <v>0</v>
      </c>
      <c r="E51" s="1291">
        <f>SUM(E52:E56)</f>
        <v>0</v>
      </c>
    </row>
    <row r="52" spans="1:5" s="1285" customFormat="1" ht="12" hidden="1" customHeight="1">
      <c r="A52" s="924" t="s">
        <v>322</v>
      </c>
      <c r="B52" s="925" t="s">
        <v>323</v>
      </c>
      <c r="C52" s="1304"/>
      <c r="D52" s="1304"/>
      <c r="E52" s="1305"/>
    </row>
    <row r="53" spans="1:5" s="41" customFormat="1" ht="12" hidden="1" customHeight="1">
      <c r="A53" s="917" t="s">
        <v>324</v>
      </c>
      <c r="B53" s="918" t="s">
        <v>325</v>
      </c>
      <c r="C53" s="1161"/>
      <c r="D53" s="1161"/>
      <c r="E53" s="1162"/>
    </row>
    <row r="54" spans="1:5" s="41" customFormat="1" ht="12" hidden="1" customHeight="1">
      <c r="A54" s="917" t="s">
        <v>326</v>
      </c>
      <c r="B54" s="918" t="s">
        <v>327</v>
      </c>
      <c r="C54" s="1161"/>
      <c r="D54" s="1161"/>
      <c r="E54" s="1162"/>
    </row>
    <row r="55" spans="1:5" s="41" customFormat="1" ht="12" hidden="1" customHeight="1">
      <c r="A55" s="917" t="s">
        <v>328</v>
      </c>
      <c r="B55" s="918" t="s">
        <v>329</v>
      </c>
      <c r="C55" s="1161"/>
      <c r="D55" s="1161"/>
      <c r="E55" s="1162"/>
    </row>
    <row r="56" spans="1:5" s="41" customFormat="1" ht="12" hidden="1" customHeight="1">
      <c r="A56" s="919" t="s">
        <v>330</v>
      </c>
      <c r="B56" s="920" t="s">
        <v>331</v>
      </c>
      <c r="C56" s="955"/>
      <c r="D56" s="955"/>
      <c r="E56" s="1302"/>
    </row>
    <row r="57" spans="1:5" s="1285" customFormat="1" ht="12" customHeight="1" thickBot="1">
      <c r="A57" s="930" t="s">
        <v>14</v>
      </c>
      <c r="B57" s="931" t="s">
        <v>378</v>
      </c>
      <c r="C57" s="1368">
        <f>SUM(C58:C60)</f>
        <v>0</v>
      </c>
      <c r="D57" s="1368">
        <f>SUM(D58:D60)</f>
        <v>0</v>
      </c>
      <c r="E57" s="1369">
        <f>SUM(E58:E60)</f>
        <v>0</v>
      </c>
    </row>
    <row r="58" spans="1:5" s="1285" customFormat="1" ht="11.25" hidden="1" customHeight="1">
      <c r="A58" s="924" t="s">
        <v>332</v>
      </c>
      <c r="B58" s="925" t="s">
        <v>373</v>
      </c>
      <c r="C58" s="954"/>
      <c r="D58" s="954"/>
      <c r="E58" s="1307"/>
    </row>
    <row r="59" spans="1:5" ht="10.5" hidden="1" customHeight="1">
      <c r="A59" s="917" t="s">
        <v>375</v>
      </c>
      <c r="B59" s="918" t="s">
        <v>374</v>
      </c>
      <c r="C59" s="1300"/>
      <c r="D59" s="1300"/>
      <c r="E59" s="1301"/>
    </row>
    <row r="60" spans="1:5" s="31" customFormat="1" ht="13.5" hidden="1" customHeight="1">
      <c r="A60" s="917" t="s">
        <v>376</v>
      </c>
      <c r="B60" s="918" t="s">
        <v>333</v>
      </c>
      <c r="C60" s="1161"/>
      <c r="D60" s="1161"/>
      <c r="E60" s="1162"/>
    </row>
    <row r="61" spans="1:5" s="41" customFormat="1" ht="60" hidden="1" customHeight="1">
      <c r="A61" s="957" t="s">
        <v>376</v>
      </c>
      <c r="B61" s="958" t="s">
        <v>377</v>
      </c>
      <c r="C61" s="959"/>
      <c r="D61" s="959"/>
      <c r="E61" s="1308"/>
    </row>
    <row r="62" spans="1:5" ht="12" customHeight="1" thickBot="1">
      <c r="A62" s="930" t="s">
        <v>15</v>
      </c>
      <c r="B62" s="922" t="s">
        <v>384</v>
      </c>
      <c r="C62" s="1309">
        <f>SUM(C63:C65)</f>
        <v>0</v>
      </c>
      <c r="D62" s="1309">
        <f>SUM(D63:D65)</f>
        <v>0</v>
      </c>
      <c r="E62" s="1310">
        <f>SUM(E63:E65)</f>
        <v>0</v>
      </c>
    </row>
    <row r="63" spans="1:5" ht="60" hidden="1" customHeight="1">
      <c r="A63" s="924" t="s">
        <v>334</v>
      </c>
      <c r="B63" s="925" t="s">
        <v>379</v>
      </c>
      <c r="C63" s="1156"/>
      <c r="D63" s="1156"/>
      <c r="E63" s="1293"/>
    </row>
    <row r="64" spans="1:5" ht="60" hidden="1" customHeight="1">
      <c r="A64" s="917" t="s">
        <v>381</v>
      </c>
      <c r="B64" s="918" t="s">
        <v>380</v>
      </c>
      <c r="C64" s="1161"/>
      <c r="D64" s="1161"/>
      <c r="E64" s="1162"/>
    </row>
    <row r="65" spans="1:5" ht="60" hidden="1" customHeight="1">
      <c r="A65" s="917" t="s">
        <v>382</v>
      </c>
      <c r="B65" s="918" t="s">
        <v>335</v>
      </c>
      <c r="C65" s="1300"/>
      <c r="D65" s="1300"/>
      <c r="E65" s="1301"/>
    </row>
    <row r="66" spans="1:5" ht="60" hidden="1" customHeight="1">
      <c r="A66" s="957" t="s">
        <v>382</v>
      </c>
      <c r="B66" s="958" t="s">
        <v>383</v>
      </c>
      <c r="C66" s="959"/>
      <c r="D66" s="959"/>
      <c r="E66" s="1308"/>
    </row>
    <row r="67" spans="1:5" ht="12" customHeight="1" thickBot="1">
      <c r="A67" s="930" t="s">
        <v>35</v>
      </c>
      <c r="B67" s="931" t="s">
        <v>385</v>
      </c>
      <c r="C67" s="923">
        <f>SUM(C8+C15+C22+C29+C40+C51+C57+C62)</f>
        <v>0</v>
      </c>
      <c r="D67" s="923">
        <f>SUM(D8+D15+D22+D29+D40+D51+D57+D62)</f>
        <v>0</v>
      </c>
      <c r="E67" s="1303">
        <f>SUM(E8+E15+E22+E29+E40+E51+E57+E62)</f>
        <v>0</v>
      </c>
    </row>
    <row r="68" spans="1:5" ht="12" hidden="1" customHeight="1">
      <c r="A68" s="960" t="s">
        <v>387</v>
      </c>
      <c r="B68" s="961" t="s">
        <v>336</v>
      </c>
      <c r="C68" s="932">
        <f>SUM(C69:C71)</f>
        <v>0</v>
      </c>
      <c r="D68" s="1156">
        <f>SUM(D69:D71)</f>
        <v>0</v>
      </c>
      <c r="E68" s="1293">
        <f>SUM(E69:E71)</f>
        <v>0</v>
      </c>
    </row>
    <row r="69" spans="1:5" ht="12" hidden="1" customHeight="1">
      <c r="A69" s="917" t="s">
        <v>337</v>
      </c>
      <c r="B69" s="918" t="s">
        <v>338</v>
      </c>
      <c r="C69" s="1161"/>
      <c r="D69" s="1161"/>
      <c r="E69" s="1162"/>
    </row>
    <row r="70" spans="1:5" ht="12" hidden="1" customHeight="1">
      <c r="A70" s="917" t="s">
        <v>339</v>
      </c>
      <c r="B70" s="918" t="s">
        <v>340</v>
      </c>
      <c r="C70" s="1161"/>
      <c r="D70" s="1161"/>
      <c r="E70" s="1162"/>
    </row>
    <row r="71" spans="1:5" ht="12" hidden="1" customHeight="1">
      <c r="A71" s="917" t="s">
        <v>341</v>
      </c>
      <c r="B71" s="962" t="s">
        <v>342</v>
      </c>
      <c r="C71" s="950"/>
      <c r="D71" s="950"/>
      <c r="E71" s="1298"/>
    </row>
    <row r="72" spans="1:5" ht="12" hidden="1" customHeight="1">
      <c r="A72" s="960" t="s">
        <v>388</v>
      </c>
      <c r="B72" s="963" t="s">
        <v>343</v>
      </c>
      <c r="C72" s="950"/>
      <c r="D72" s="950"/>
      <c r="E72" s="1298"/>
    </row>
    <row r="73" spans="1:5" ht="12" customHeight="1">
      <c r="A73" s="960" t="s">
        <v>389</v>
      </c>
      <c r="B73" s="963" t="s">
        <v>344</v>
      </c>
      <c r="C73" s="950">
        <f>SUM(C74:C75)</f>
        <v>0</v>
      </c>
      <c r="D73" s="950">
        <f>SUM(D74:D75)</f>
        <v>0</v>
      </c>
      <c r="E73" s="1298">
        <f>SUM(E74:E75)</f>
        <v>0</v>
      </c>
    </row>
    <row r="74" spans="1:5" ht="12" customHeight="1">
      <c r="A74" s="917" t="s">
        <v>345</v>
      </c>
      <c r="B74" s="918" t="s">
        <v>346</v>
      </c>
      <c r="C74" s="950"/>
      <c r="D74" s="1314"/>
      <c r="E74" s="1346"/>
    </row>
    <row r="75" spans="1:5" ht="12" customHeight="1">
      <c r="A75" s="917" t="s">
        <v>347</v>
      </c>
      <c r="B75" s="918" t="s">
        <v>348</v>
      </c>
      <c r="C75" s="950"/>
      <c r="D75" s="1314"/>
      <c r="E75" s="1346"/>
    </row>
    <row r="76" spans="1:5" s="41" customFormat="1" ht="12" customHeight="1" thickBot="1">
      <c r="A76" s="964" t="s">
        <v>445</v>
      </c>
      <c r="B76" s="965" t="s">
        <v>446</v>
      </c>
      <c r="C76" s="966"/>
      <c r="D76" s="966"/>
      <c r="E76" s="1370"/>
    </row>
    <row r="77" spans="1:5" s="41" customFormat="1" ht="12" customHeight="1" thickBot="1">
      <c r="A77" s="1316" t="s">
        <v>531</v>
      </c>
      <c r="B77" s="1317" t="s">
        <v>532</v>
      </c>
      <c r="C77" s="651">
        <v>2779191</v>
      </c>
      <c r="D77" s="651">
        <v>2779191</v>
      </c>
      <c r="E77" s="1321">
        <v>1961232</v>
      </c>
    </row>
    <row r="78" spans="1:5" ht="12" customHeight="1" thickBot="1">
      <c r="A78" s="1319" t="s">
        <v>390</v>
      </c>
      <c r="B78" s="1320" t="s">
        <v>391</v>
      </c>
      <c r="C78" s="651"/>
      <c r="D78" s="651"/>
      <c r="E78" s="1321"/>
    </row>
    <row r="79" spans="1:5" ht="12" customHeight="1" thickBot="1">
      <c r="A79" s="1319" t="s">
        <v>407</v>
      </c>
      <c r="B79" s="1320" t="s">
        <v>392</v>
      </c>
      <c r="C79" s="651"/>
      <c r="D79" s="651"/>
      <c r="E79" s="1321"/>
    </row>
    <row r="80" spans="1:5" ht="12" customHeight="1" thickBot="1">
      <c r="A80" s="1319" t="s">
        <v>408</v>
      </c>
      <c r="B80" s="1320" t="s">
        <v>393</v>
      </c>
      <c r="C80" s="651"/>
      <c r="D80" s="651"/>
      <c r="E80" s="1321"/>
    </row>
    <row r="81" spans="1:5" ht="12" customHeight="1" thickBot="1">
      <c r="A81" s="1319" t="s">
        <v>16</v>
      </c>
      <c r="B81" s="1322" t="s">
        <v>386</v>
      </c>
      <c r="C81" s="651"/>
      <c r="D81" s="651"/>
      <c r="E81" s="1321"/>
    </row>
    <row r="82" spans="1:5" ht="24.75" customHeight="1" thickBot="1">
      <c r="A82" s="1319" t="s">
        <v>17</v>
      </c>
      <c r="B82" s="1323" t="s">
        <v>409</v>
      </c>
      <c r="C82" s="757">
        <f>C77</f>
        <v>2779191</v>
      </c>
      <c r="D82" s="757">
        <f t="shared" ref="D82:E82" si="0">D77</f>
        <v>2779191</v>
      </c>
      <c r="E82" s="1371">
        <f t="shared" si="0"/>
        <v>1961232</v>
      </c>
    </row>
    <row r="83" spans="1:5">
      <c r="A83" s="1325"/>
      <c r="B83" s="1325"/>
      <c r="C83" s="1326"/>
      <c r="D83" s="1326"/>
      <c r="E83" s="1326"/>
    </row>
    <row r="84" spans="1:5" ht="13.5" thickBot="1">
      <c r="A84" s="1325"/>
      <c r="B84" s="1325"/>
      <c r="C84" s="1326"/>
      <c r="D84" s="1326"/>
      <c r="E84" s="1326"/>
    </row>
    <row r="85" spans="1:5" s="1330" customFormat="1" ht="38.1" customHeight="1" thickBot="1">
      <c r="A85" s="1327"/>
      <c r="B85" s="1328" t="s">
        <v>23</v>
      </c>
      <c r="C85" s="911" t="s">
        <v>5</v>
      </c>
      <c r="D85" s="911" t="s">
        <v>6</v>
      </c>
      <c r="E85" s="1329" t="s">
        <v>7</v>
      </c>
    </row>
    <row r="86" spans="1:5" s="1" customFormat="1" ht="12" customHeight="1" thickBot="1">
      <c r="A86" s="970">
        <v>1</v>
      </c>
      <c r="B86" s="911">
        <v>2</v>
      </c>
      <c r="C86" s="911">
        <v>3</v>
      </c>
      <c r="D86" s="911">
        <v>4</v>
      </c>
      <c r="E86" s="1329">
        <v>5</v>
      </c>
    </row>
    <row r="87" spans="1:5" s="1330" customFormat="1" ht="12" customHeight="1" thickBot="1">
      <c r="A87" s="971" t="s">
        <v>8</v>
      </c>
      <c r="B87" s="972" t="s">
        <v>933</v>
      </c>
      <c r="C87" s="1000">
        <f>+C88+C89+C90+C91+C92</f>
        <v>2779191</v>
      </c>
      <c r="D87" s="1000">
        <f>+D88+D89+D90+D91+D92</f>
        <v>2779191</v>
      </c>
      <c r="E87" s="1334">
        <f>+E88+E89+E90+E91+E92</f>
        <v>1961232</v>
      </c>
    </row>
    <row r="88" spans="1:5" s="1330" customFormat="1" ht="12" customHeight="1">
      <c r="A88" s="974" t="s">
        <v>217</v>
      </c>
      <c r="B88" s="975" t="s">
        <v>24</v>
      </c>
      <c r="C88" s="1003">
        <v>2104240</v>
      </c>
      <c r="D88" s="1003">
        <v>2104240</v>
      </c>
      <c r="E88" s="977">
        <v>1613204</v>
      </c>
    </row>
    <row r="89" spans="1:5" s="1330" customFormat="1" ht="12" customHeight="1">
      <c r="A89" s="978" t="s">
        <v>218</v>
      </c>
      <c r="B89" s="979" t="s">
        <v>25</v>
      </c>
      <c r="C89" s="939">
        <v>274951</v>
      </c>
      <c r="D89" s="939">
        <v>274951</v>
      </c>
      <c r="E89" s="980">
        <v>217998</v>
      </c>
    </row>
    <row r="90" spans="1:5" s="1330" customFormat="1" ht="12" customHeight="1">
      <c r="A90" s="978" t="s">
        <v>219</v>
      </c>
      <c r="B90" s="979" t="s">
        <v>26</v>
      </c>
      <c r="C90" s="939">
        <v>400000</v>
      </c>
      <c r="D90" s="939">
        <v>400000</v>
      </c>
      <c r="E90" s="982">
        <v>130030</v>
      </c>
    </row>
    <row r="91" spans="1:5" s="1330" customFormat="1" ht="12" customHeight="1">
      <c r="A91" s="978" t="s">
        <v>220</v>
      </c>
      <c r="B91" s="983" t="s">
        <v>27</v>
      </c>
      <c r="C91" s="981"/>
      <c r="D91" s="981"/>
      <c r="E91" s="982"/>
    </row>
    <row r="92" spans="1:5" s="1330" customFormat="1" ht="12" customHeight="1" thickBot="1">
      <c r="A92" s="978" t="s">
        <v>221</v>
      </c>
      <c r="B92" s="984" t="s">
        <v>28</v>
      </c>
      <c r="C92" s="981"/>
      <c r="D92" s="981"/>
      <c r="E92" s="982"/>
    </row>
    <row r="93" spans="1:5" s="989" customFormat="1" ht="12" hidden="1" customHeight="1">
      <c r="A93" s="985" t="s">
        <v>228</v>
      </c>
      <c r="B93" s="990" t="s">
        <v>222</v>
      </c>
      <c r="C93" s="987"/>
      <c r="D93" s="987"/>
      <c r="E93" s="988"/>
    </row>
    <row r="94" spans="1:5" s="989" customFormat="1" ht="12" hidden="1" customHeight="1">
      <c r="A94" s="985" t="s">
        <v>229</v>
      </c>
      <c r="B94" s="986" t="s">
        <v>223</v>
      </c>
      <c r="C94" s="987"/>
      <c r="D94" s="987"/>
      <c r="E94" s="988"/>
    </row>
    <row r="95" spans="1:5" s="989" customFormat="1" ht="12" hidden="1" customHeight="1">
      <c r="A95" s="985" t="s">
        <v>230</v>
      </c>
      <c r="B95" s="986" t="s">
        <v>224</v>
      </c>
      <c r="C95" s="987"/>
      <c r="D95" s="987"/>
      <c r="E95" s="988"/>
    </row>
    <row r="96" spans="1:5" s="989" customFormat="1" ht="12" hidden="1" customHeight="1">
      <c r="A96" s="985" t="s">
        <v>231</v>
      </c>
      <c r="B96" s="990" t="s">
        <v>225</v>
      </c>
      <c r="C96" s="987"/>
      <c r="D96" s="987"/>
      <c r="E96" s="988"/>
    </row>
    <row r="97" spans="1:5" s="989" customFormat="1" ht="12" hidden="1" customHeight="1">
      <c r="A97" s="991" t="s">
        <v>232</v>
      </c>
      <c r="B97" s="992" t="s">
        <v>226</v>
      </c>
      <c r="C97" s="987"/>
      <c r="D97" s="987"/>
      <c r="E97" s="988"/>
    </row>
    <row r="98" spans="1:5" s="989" customFormat="1" ht="12" hidden="1" customHeight="1">
      <c r="A98" s="985" t="s">
        <v>233</v>
      </c>
      <c r="B98" s="992" t="s">
        <v>227</v>
      </c>
      <c r="C98" s="987"/>
      <c r="D98" s="987"/>
      <c r="E98" s="988">
        <v>4320</v>
      </c>
    </row>
    <row r="99" spans="1:5" s="989" customFormat="1" ht="12" hidden="1" customHeight="1">
      <c r="A99" s="993" t="s">
        <v>234</v>
      </c>
      <c r="B99" s="986" t="s">
        <v>240</v>
      </c>
      <c r="C99" s="987"/>
      <c r="D99" s="987"/>
      <c r="E99" s="988"/>
    </row>
    <row r="100" spans="1:5" s="989" customFormat="1" ht="12" hidden="1" customHeight="1">
      <c r="A100" s="993" t="s">
        <v>235</v>
      </c>
      <c r="B100" s="990" t="s">
        <v>241</v>
      </c>
      <c r="C100" s="987"/>
      <c r="D100" s="987"/>
      <c r="E100" s="988"/>
    </row>
    <row r="101" spans="1:5" s="989" customFormat="1" ht="12" hidden="1" customHeight="1">
      <c r="A101" s="993" t="s">
        <v>236</v>
      </c>
      <c r="B101" s="992" t="s">
        <v>242</v>
      </c>
      <c r="C101" s="987"/>
      <c r="D101" s="987"/>
      <c r="E101" s="988"/>
    </row>
    <row r="102" spans="1:5" s="989" customFormat="1" ht="12" hidden="1" customHeight="1">
      <c r="A102" s="993" t="s">
        <v>237</v>
      </c>
      <c r="B102" s="992" t="s">
        <v>243</v>
      </c>
      <c r="C102" s="987"/>
      <c r="D102" s="987"/>
      <c r="E102" s="988"/>
    </row>
    <row r="103" spans="1:5" s="989" customFormat="1" ht="12" hidden="1" customHeight="1">
      <c r="A103" s="993" t="s">
        <v>238</v>
      </c>
      <c r="B103" s="992" t="s">
        <v>244</v>
      </c>
      <c r="C103" s="987"/>
      <c r="D103" s="987"/>
      <c r="E103" s="988"/>
    </row>
    <row r="104" spans="1:5" s="989" customFormat="1" ht="12" hidden="1" customHeight="1">
      <c r="A104" s="994" t="s">
        <v>239</v>
      </c>
      <c r="B104" s="995" t="s">
        <v>245</v>
      </c>
      <c r="C104" s="996"/>
      <c r="D104" s="996"/>
      <c r="E104" s="997"/>
    </row>
    <row r="105" spans="1:5" s="1330" customFormat="1" ht="12" customHeight="1" thickBot="1">
      <c r="A105" s="998" t="s">
        <v>9</v>
      </c>
      <c r="B105" s="999" t="s">
        <v>934</v>
      </c>
      <c r="C105" s="1000">
        <f>+C106+C107+C108</f>
        <v>0</v>
      </c>
      <c r="D105" s="1000">
        <f>+D106+D107+D108</f>
        <v>0</v>
      </c>
      <c r="E105" s="1001">
        <f>+E106+E107+E108</f>
        <v>0</v>
      </c>
    </row>
    <row r="106" spans="1:5" s="1330" customFormat="1" ht="12" customHeight="1">
      <c r="A106" s="1002" t="s">
        <v>246</v>
      </c>
      <c r="B106" s="979" t="s">
        <v>29</v>
      </c>
      <c r="C106" s="1003"/>
      <c r="D106" s="1003"/>
      <c r="E106" s="1004"/>
    </row>
    <row r="107" spans="1:5" s="1330" customFormat="1" ht="12" customHeight="1">
      <c r="A107" s="1002" t="s">
        <v>247</v>
      </c>
      <c r="B107" s="1005" t="s">
        <v>30</v>
      </c>
      <c r="C107" s="939"/>
      <c r="D107" s="939"/>
      <c r="E107" s="980"/>
    </row>
    <row r="108" spans="1:5" s="1330" customFormat="1" ht="12" customHeight="1" thickBot="1">
      <c r="A108" s="1002" t="s">
        <v>248</v>
      </c>
      <c r="B108" s="1006" t="s">
        <v>249</v>
      </c>
      <c r="C108" s="939">
        <f>SUM(C109:C116)</f>
        <v>0</v>
      </c>
      <c r="D108" s="939">
        <f>SUM(D109:D116)</f>
        <v>0</v>
      </c>
      <c r="E108" s="980">
        <f>SUM(E109:E116)</f>
        <v>0</v>
      </c>
    </row>
    <row r="109" spans="1:5" s="989" customFormat="1" ht="60" hidden="1" customHeight="1">
      <c r="A109" s="1007" t="s">
        <v>250</v>
      </c>
      <c r="B109" s="1008" t="s">
        <v>264</v>
      </c>
      <c r="C109" s="1009"/>
      <c r="D109" s="1009"/>
      <c r="E109" s="1192"/>
    </row>
    <row r="110" spans="1:5" s="989" customFormat="1" ht="60" hidden="1" customHeight="1">
      <c r="A110" s="1007" t="s">
        <v>251</v>
      </c>
      <c r="B110" s="1010" t="s">
        <v>258</v>
      </c>
      <c r="C110" s="1009"/>
      <c r="D110" s="1009"/>
      <c r="E110" s="1192"/>
    </row>
    <row r="111" spans="1:5" s="989" customFormat="1" ht="26.25" hidden="1" thickBot="1">
      <c r="A111" s="1007" t="s">
        <v>252</v>
      </c>
      <c r="B111" s="1011" t="s">
        <v>259</v>
      </c>
      <c r="C111" s="1009"/>
      <c r="D111" s="1009"/>
      <c r="E111" s="1192"/>
    </row>
    <row r="112" spans="1:5" s="989" customFormat="1" ht="60" hidden="1" customHeight="1">
      <c r="A112" s="1007" t="s">
        <v>253</v>
      </c>
      <c r="B112" s="1011" t="s">
        <v>260</v>
      </c>
      <c r="C112" s="1012"/>
      <c r="D112" s="1012"/>
      <c r="E112" s="1332"/>
    </row>
    <row r="113" spans="1:5" s="989" customFormat="1" ht="60" hidden="1" customHeight="1">
      <c r="A113" s="1007" t="s">
        <v>254</v>
      </c>
      <c r="B113" s="1011" t="s">
        <v>261</v>
      </c>
      <c r="C113" s="1012"/>
      <c r="D113" s="1012"/>
      <c r="E113" s="1332"/>
    </row>
    <row r="114" spans="1:5" s="989" customFormat="1" ht="60" hidden="1" customHeight="1">
      <c r="A114" s="1007" t="s">
        <v>255</v>
      </c>
      <c r="B114" s="1011" t="s">
        <v>262</v>
      </c>
      <c r="C114" s="1012"/>
      <c r="D114" s="1012"/>
      <c r="E114" s="1332"/>
    </row>
    <row r="115" spans="1:5" s="989" customFormat="1" ht="60" hidden="1" customHeight="1">
      <c r="A115" s="1013" t="s">
        <v>256</v>
      </c>
      <c r="B115" s="1011" t="s">
        <v>32</v>
      </c>
      <c r="C115" s="1014"/>
      <c r="D115" s="1014"/>
      <c r="E115" s="1333"/>
    </row>
    <row r="116" spans="1:5" s="989" customFormat="1" ht="60" hidden="1" customHeight="1">
      <c r="A116" s="1015" t="s">
        <v>257</v>
      </c>
      <c r="B116" s="1016" t="s">
        <v>263</v>
      </c>
      <c r="C116" s="1014"/>
      <c r="D116" s="1014"/>
      <c r="E116" s="1333"/>
    </row>
    <row r="117" spans="1:5" s="1330" customFormat="1" ht="12" customHeight="1" thickBot="1">
      <c r="A117" s="998" t="s">
        <v>10</v>
      </c>
      <c r="B117" s="1017" t="s">
        <v>267</v>
      </c>
      <c r="C117" s="973">
        <f>+C87+C105</f>
        <v>2779191</v>
      </c>
      <c r="D117" s="973">
        <f>+D87+D105</f>
        <v>2779191</v>
      </c>
      <c r="E117" s="1334">
        <f>+E87+E105</f>
        <v>1961232</v>
      </c>
    </row>
    <row r="118" spans="1:5" s="1330" customFormat="1" ht="12" hidden="1" customHeight="1">
      <c r="A118" s="1018" t="s">
        <v>394</v>
      </c>
      <c r="B118" s="1019" t="s">
        <v>395</v>
      </c>
      <c r="C118" s="1000">
        <f>SUM(C119:C121)</f>
        <v>0</v>
      </c>
      <c r="D118" s="1000">
        <f>SUM(D119:D121)</f>
        <v>0</v>
      </c>
      <c r="E118" s="1001">
        <f>SUM(E119:E121)</f>
        <v>0</v>
      </c>
    </row>
    <row r="119" spans="1:5" s="1330" customFormat="1" ht="12" hidden="1" customHeight="1">
      <c r="A119" s="1020" t="s">
        <v>396</v>
      </c>
      <c r="B119" s="1021" t="s">
        <v>399</v>
      </c>
      <c r="C119" s="939"/>
      <c r="D119" s="939"/>
      <c r="E119" s="980"/>
    </row>
    <row r="120" spans="1:5" s="1330" customFormat="1" ht="12" hidden="1" customHeight="1">
      <c r="A120" s="1022" t="s">
        <v>397</v>
      </c>
      <c r="B120" s="1023" t="s">
        <v>443</v>
      </c>
      <c r="C120" s="939"/>
      <c r="D120" s="939"/>
      <c r="E120" s="980"/>
    </row>
    <row r="121" spans="1:5" s="1330" customFormat="1" ht="12" hidden="1" customHeight="1">
      <c r="A121" s="1024" t="s">
        <v>398</v>
      </c>
      <c r="B121" s="1025" t="s">
        <v>444</v>
      </c>
      <c r="C121" s="981"/>
      <c r="D121" s="981"/>
      <c r="E121" s="982"/>
    </row>
    <row r="122" spans="1:5" s="1330" customFormat="1" ht="12" hidden="1" customHeight="1">
      <c r="A122" s="1018" t="s">
        <v>402</v>
      </c>
      <c r="B122" s="1019" t="s">
        <v>403</v>
      </c>
      <c r="C122" s="1026"/>
      <c r="D122" s="1026"/>
      <c r="E122" s="1027"/>
    </row>
    <row r="123" spans="1:5" s="1330" customFormat="1" ht="12" customHeight="1" thickBot="1">
      <c r="A123" s="1028" t="s">
        <v>411</v>
      </c>
      <c r="B123" s="1019" t="s">
        <v>410</v>
      </c>
      <c r="C123" s="1026">
        <f>SUM(C118+C122)</f>
        <v>0</v>
      </c>
      <c r="D123" s="1026">
        <f>SUM(D118+D122)</f>
        <v>0</v>
      </c>
      <c r="E123" s="1027">
        <f>SUM(E118+E122)</f>
        <v>0</v>
      </c>
    </row>
    <row r="124" spans="1:5" s="1330" customFormat="1" ht="12" customHeight="1" thickBot="1">
      <c r="A124" s="1028" t="s">
        <v>412</v>
      </c>
      <c r="B124" s="1019" t="s">
        <v>404</v>
      </c>
      <c r="C124" s="1026"/>
      <c r="D124" s="1026"/>
      <c r="E124" s="1027"/>
    </row>
    <row r="125" spans="1:5" s="1330" customFormat="1" ht="12" customHeight="1" thickBot="1">
      <c r="A125" s="1028" t="s">
        <v>413</v>
      </c>
      <c r="B125" s="1019" t="s">
        <v>405</v>
      </c>
      <c r="C125" s="1026"/>
      <c r="D125" s="1026"/>
      <c r="E125" s="1027"/>
    </row>
    <row r="126" spans="1:5" s="1330" customFormat="1" ht="12" customHeight="1" thickBot="1">
      <c r="A126" s="1029" t="s">
        <v>33</v>
      </c>
      <c r="B126" s="1030" t="s">
        <v>406</v>
      </c>
      <c r="C126" s="1031">
        <f>SUM(C123:C125)</f>
        <v>0</v>
      </c>
      <c r="D126" s="1031">
        <f>SUM(D123:D125)</f>
        <v>0</v>
      </c>
      <c r="E126" s="1335">
        <f>SUM(E123:E125)</f>
        <v>0</v>
      </c>
    </row>
    <row r="127" spans="1:5" s="1" customFormat="1" ht="28.5" customHeight="1" thickBot="1">
      <c r="A127" s="1032" t="s">
        <v>12</v>
      </c>
      <c r="B127" s="1033" t="s">
        <v>414</v>
      </c>
      <c r="C127" s="651">
        <f>SUM(C117+C126)</f>
        <v>2779191</v>
      </c>
      <c r="D127" s="651">
        <f>SUM(D117+D126)</f>
        <v>2779191</v>
      </c>
      <c r="E127" s="648">
        <f>SUM(E117+E126)</f>
        <v>1961232</v>
      </c>
    </row>
  </sheetData>
  <mergeCells count="2">
    <mergeCell ref="B2:D2"/>
    <mergeCell ref="B3:D3"/>
  </mergeCells>
  <pageMargins left="0.7" right="0.7" top="0.75" bottom="0.75" header="0.3" footer="0.3"/>
  <pageSetup paperSize="9" scale="8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127"/>
  <sheetViews>
    <sheetView workbookViewId="0">
      <selection activeCell="G19" sqref="G19"/>
    </sheetView>
  </sheetViews>
  <sheetFormatPr defaultRowHeight="12.75"/>
  <cols>
    <col min="1" max="1" width="9.6640625" style="3" customWidth="1"/>
    <col min="2" max="2" width="56.1640625" style="4" customWidth="1"/>
    <col min="3" max="3" width="14.33203125" style="4" customWidth="1"/>
    <col min="4" max="6" width="15.83203125" style="4" customWidth="1"/>
    <col min="7" max="16384" width="9.33203125" style="4"/>
  </cols>
  <sheetData>
    <row r="1" spans="1:5" s="2" customFormat="1" ht="21" customHeight="1" thickBot="1">
      <c r="A1" s="49"/>
      <c r="B1" s="50"/>
      <c r="C1" s="60"/>
      <c r="D1" s="59"/>
      <c r="E1" s="59" t="s">
        <v>970</v>
      </c>
    </row>
    <row r="2" spans="1:5" s="37" customFormat="1" ht="25.5" customHeight="1">
      <c r="A2" s="306"/>
      <c r="B2" s="1765" t="s">
        <v>184</v>
      </c>
      <c r="C2" s="1766"/>
      <c r="D2" s="1767"/>
      <c r="E2" s="61" t="s">
        <v>123</v>
      </c>
    </row>
    <row r="3" spans="1:5" s="37" customFormat="1" ht="36.75" thickBot="1">
      <c r="A3" s="491" t="s">
        <v>120</v>
      </c>
      <c r="B3" s="1762" t="s">
        <v>600</v>
      </c>
      <c r="C3" s="1763"/>
      <c r="D3" s="1768"/>
      <c r="E3" s="490" t="s">
        <v>529</v>
      </c>
    </row>
    <row r="4" spans="1:5" s="38" customFormat="1" ht="15.95" customHeight="1" thickBot="1">
      <c r="A4" s="53"/>
      <c r="B4" s="53"/>
      <c r="C4" s="53"/>
      <c r="D4" s="54"/>
      <c r="E4" s="54" t="s">
        <v>825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0</v>
      </c>
      <c r="D7" s="457">
        <f>SUM(D15+D8)</f>
        <v>0</v>
      </c>
      <c r="E7" s="600">
        <f>SUM(E15+E8)</f>
        <v>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0</v>
      </c>
      <c r="E15" s="431">
        <f>SUM(E16:E20)</f>
        <v>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/>
      <c r="D20" s="367"/>
      <c r="E20" s="429"/>
    </row>
    <row r="21" spans="1:5" s="40" customFormat="1" ht="60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04">
        <f>SUM(C41:C50)</f>
        <v>0</v>
      </c>
      <c r="D40" s="404">
        <f>SUM(D41:D50)</f>
        <v>0</v>
      </c>
      <c r="E40" s="441">
        <f>SUM(E41:E50)</f>
        <v>0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/>
      <c r="D42" s="370"/>
      <c r="E42" s="437"/>
    </row>
    <row r="43" spans="1:5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/>
      <c r="D46" s="370"/>
      <c r="E46" s="437"/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375" t="s">
        <v>319</v>
      </c>
      <c r="B50" s="376" t="s">
        <v>320</v>
      </c>
      <c r="C50" s="390"/>
      <c r="D50" s="390"/>
      <c r="E50" s="436"/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408">
        <f>SUM(C58:C60)</f>
        <v>0</v>
      </c>
      <c r="D57" s="408">
        <f>SUM(D58:D60)</f>
        <v>0</v>
      </c>
      <c r="E57" s="445">
        <f>SUM(E58:E60)</f>
        <v>0</v>
      </c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2"/>
    </row>
    <row r="64" spans="1:5" ht="60" hidden="1" customHeight="1">
      <c r="A64" s="365" t="s">
        <v>381</v>
      </c>
      <c r="B64" s="366" t="s">
        <v>380</v>
      </c>
      <c r="C64" s="370"/>
      <c r="D64" s="370"/>
      <c r="E64" s="437"/>
    </row>
    <row r="65" spans="1:5" ht="60" hidden="1" customHeight="1">
      <c r="A65" s="365" t="s">
        <v>382</v>
      </c>
      <c r="B65" s="366" t="s">
        <v>335</v>
      </c>
      <c r="C65" s="371"/>
      <c r="D65" s="371"/>
      <c r="E65" s="439"/>
    </row>
    <row r="66" spans="1:5" ht="60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0</v>
      </c>
      <c r="D67" s="497">
        <f>SUM(D8+D15+D22+D29+D40+D51+D57+D62)</f>
        <v>0</v>
      </c>
      <c r="E67" s="601">
        <f>SUM(E8+E15+E22+E29+E40+E51+E57+E62)</f>
        <v>0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442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437"/>
    </row>
    <row r="70" spans="1:5" ht="12" hidden="1" customHeight="1">
      <c r="A70" s="365" t="s">
        <v>339</v>
      </c>
      <c r="B70" s="366" t="s">
        <v>340</v>
      </c>
      <c r="C70" s="370"/>
      <c r="D70" s="370"/>
      <c r="E70" s="437"/>
    </row>
    <row r="71" spans="1:5" ht="12" hidden="1" customHeight="1">
      <c r="A71" s="365" t="s">
        <v>341</v>
      </c>
      <c r="B71" s="373" t="s">
        <v>342</v>
      </c>
      <c r="C71" s="372"/>
      <c r="D71" s="372"/>
      <c r="E71" s="448"/>
    </row>
    <row r="72" spans="1:5" ht="12" hidden="1" customHeight="1">
      <c r="A72" s="418" t="s">
        <v>388</v>
      </c>
      <c r="B72" s="369" t="s">
        <v>343</v>
      </c>
      <c r="C72" s="374"/>
      <c r="D72" s="374"/>
      <c r="E72" s="449"/>
    </row>
    <row r="73" spans="1:5" ht="12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449">
        <f>SUM(E74:E75)</f>
        <v>0</v>
      </c>
    </row>
    <row r="74" spans="1:5" ht="12" customHeight="1">
      <c r="A74" s="365" t="s">
        <v>345</v>
      </c>
      <c r="B74" s="366" t="s">
        <v>346</v>
      </c>
      <c r="C74" s="374"/>
      <c r="D74" s="460"/>
      <c r="E74" s="461"/>
    </row>
    <row r="75" spans="1:5" ht="12" customHeight="1">
      <c r="A75" s="365" t="s">
        <v>347</v>
      </c>
      <c r="B75" s="366" t="s">
        <v>348</v>
      </c>
      <c r="C75" s="374"/>
      <c r="D75" s="460"/>
      <c r="E75" s="461"/>
    </row>
    <row r="76" spans="1:5" s="41" customFormat="1" ht="12" customHeight="1" thickBot="1">
      <c r="A76" s="463" t="s">
        <v>445</v>
      </c>
      <c r="B76" s="464" t="s">
        <v>446</v>
      </c>
      <c r="C76" s="462"/>
      <c r="D76" s="462"/>
      <c r="E76" s="465"/>
    </row>
    <row r="77" spans="1:5" s="41" customFormat="1" ht="12" customHeight="1" thickBot="1">
      <c r="A77" s="498" t="s">
        <v>531</v>
      </c>
      <c r="B77" s="815" t="s">
        <v>532</v>
      </c>
      <c r="C77" s="156"/>
      <c r="D77" s="156"/>
      <c r="E77" s="577"/>
    </row>
    <row r="78" spans="1:5" ht="12" customHeight="1" thickBot="1">
      <c r="A78" s="798" t="s">
        <v>390</v>
      </c>
      <c r="B78" s="800" t="s">
        <v>391</v>
      </c>
      <c r="C78" s="156">
        <f>SUM(C73+C76+C77)</f>
        <v>0</v>
      </c>
      <c r="D78" s="156">
        <f>SUM(D73+D76+D77)</f>
        <v>0</v>
      </c>
      <c r="E78" s="577">
        <f>SUM(E73+E76+E77)</f>
        <v>0</v>
      </c>
    </row>
    <row r="79" spans="1:5" ht="12" customHeight="1" thickBot="1">
      <c r="A79" s="798" t="s">
        <v>407</v>
      </c>
      <c r="B79" s="800" t="s">
        <v>392</v>
      </c>
      <c r="C79" s="156"/>
      <c r="D79" s="156"/>
      <c r="E79" s="577"/>
    </row>
    <row r="80" spans="1:5" ht="12" customHeight="1" thickBot="1">
      <c r="A80" s="798" t="s">
        <v>408</v>
      </c>
      <c r="B80" s="800" t="s">
        <v>393</v>
      </c>
      <c r="C80" s="156"/>
      <c r="D80" s="156"/>
      <c r="E80" s="577"/>
    </row>
    <row r="81" spans="1:5" ht="12" customHeight="1" thickBot="1">
      <c r="A81" s="798" t="s">
        <v>16</v>
      </c>
      <c r="B81" s="801" t="s">
        <v>386</v>
      </c>
      <c r="C81" s="156">
        <f>SUM(C78:C80)</f>
        <v>0</v>
      </c>
      <c r="D81" s="156">
        <f>SUM(D78:D80)</f>
        <v>0</v>
      </c>
      <c r="E81" s="577">
        <f>SUM(E78:E80)</f>
        <v>0</v>
      </c>
    </row>
    <row r="82" spans="1:5" ht="24.75" customHeight="1" thickBot="1">
      <c r="A82" s="798" t="s">
        <v>17</v>
      </c>
      <c r="B82" s="804" t="s">
        <v>409</v>
      </c>
      <c r="C82" s="814">
        <f>SUM(C67+C81)</f>
        <v>0</v>
      </c>
      <c r="D82" s="814">
        <f>SUM(D67+D81)</f>
        <v>0</v>
      </c>
      <c r="E82" s="878">
        <f>SUM(E67+E81)</f>
        <v>0</v>
      </c>
    </row>
    <row r="83" spans="1:5">
      <c r="A83" s="98"/>
      <c r="B83" s="98"/>
      <c r="C83" s="99"/>
      <c r="D83" s="99"/>
      <c r="E83" s="99"/>
    </row>
    <row r="84" spans="1:5" ht="13.5" thickBot="1">
      <c r="A84" s="98"/>
      <c r="B84" s="98"/>
      <c r="C84" s="99"/>
      <c r="D84" s="99"/>
      <c r="E84" s="99"/>
    </row>
    <row r="85" spans="1:5" s="21" customFormat="1" ht="38.1" customHeight="1" thickBot="1">
      <c r="A85" s="492"/>
      <c r="B85" s="493" t="s">
        <v>23</v>
      </c>
      <c r="C85" s="494" t="s">
        <v>5</v>
      </c>
      <c r="D85" s="494" t="s">
        <v>6</v>
      </c>
      <c r="E85" s="495" t="s">
        <v>7</v>
      </c>
    </row>
    <row r="86" spans="1:5" s="22" customFormat="1" ht="12" customHeight="1" thickBot="1">
      <c r="A86" s="18">
        <v>1</v>
      </c>
      <c r="B86" s="19">
        <v>2</v>
      </c>
      <c r="C86" s="19">
        <v>3</v>
      </c>
      <c r="D86" s="19">
        <v>4</v>
      </c>
      <c r="E86" s="20">
        <v>5</v>
      </c>
    </row>
    <row r="87" spans="1:5" s="21" customFormat="1" ht="12" customHeight="1" thickBot="1">
      <c r="A87" s="14" t="s">
        <v>8</v>
      </c>
      <c r="B87" s="17" t="s">
        <v>265</v>
      </c>
      <c r="C87" s="149">
        <f>+C88+C89+C90+C91+C92</f>
        <v>0</v>
      </c>
      <c r="D87" s="149">
        <f>+D88+D89+D90+D91+D92</f>
        <v>0</v>
      </c>
      <c r="E87" s="73">
        <f>+E88+E89+E90+E91+E92</f>
        <v>0</v>
      </c>
    </row>
    <row r="88" spans="1:5" s="21" customFormat="1" ht="12" customHeight="1">
      <c r="A88" s="11" t="s">
        <v>217</v>
      </c>
      <c r="B88" s="6" t="s">
        <v>24</v>
      </c>
      <c r="C88" s="152"/>
      <c r="D88" s="152"/>
      <c r="E88" s="75"/>
    </row>
    <row r="89" spans="1:5" s="21" customFormat="1" ht="12" customHeight="1">
      <c r="A89" s="9" t="s">
        <v>218</v>
      </c>
      <c r="B89" s="5" t="s">
        <v>25</v>
      </c>
      <c r="C89" s="151"/>
      <c r="D89" s="151"/>
      <c r="E89" s="76"/>
    </row>
    <row r="90" spans="1:5" s="21" customFormat="1" ht="12" customHeight="1">
      <c r="A90" s="9" t="s">
        <v>219</v>
      </c>
      <c r="B90" s="5" t="s">
        <v>26</v>
      </c>
      <c r="C90" s="154"/>
      <c r="D90" s="154"/>
      <c r="E90" s="78"/>
    </row>
    <row r="91" spans="1:5" s="21" customFormat="1" ht="12" customHeight="1">
      <c r="A91" s="9" t="s">
        <v>220</v>
      </c>
      <c r="B91" s="7" t="s">
        <v>27</v>
      </c>
      <c r="C91" s="154"/>
      <c r="D91" s="154"/>
      <c r="E91" s="78"/>
    </row>
    <row r="92" spans="1:5" s="21" customFormat="1" ht="12" customHeight="1" thickBot="1">
      <c r="A92" s="9" t="s">
        <v>221</v>
      </c>
      <c r="B92" s="12" t="s">
        <v>28</v>
      </c>
      <c r="C92" s="154"/>
      <c r="D92" s="154"/>
      <c r="E92" s="78"/>
    </row>
    <row r="93" spans="1:5" s="344" customFormat="1" ht="12" hidden="1" customHeight="1">
      <c r="A93" s="342" t="s">
        <v>228</v>
      </c>
      <c r="B93" s="343" t="s">
        <v>222</v>
      </c>
      <c r="C93" s="330"/>
      <c r="D93" s="330"/>
      <c r="E93" s="331"/>
    </row>
    <row r="94" spans="1:5" s="344" customFormat="1" ht="12" hidden="1" customHeight="1">
      <c r="A94" s="342" t="s">
        <v>229</v>
      </c>
      <c r="B94" s="345" t="s">
        <v>223</v>
      </c>
      <c r="C94" s="330"/>
      <c r="D94" s="330"/>
      <c r="E94" s="331"/>
    </row>
    <row r="95" spans="1:5" s="344" customFormat="1" ht="12" hidden="1" customHeight="1">
      <c r="A95" s="342" t="s">
        <v>230</v>
      </c>
      <c r="B95" s="345" t="s">
        <v>224</v>
      </c>
      <c r="C95" s="330"/>
      <c r="D95" s="330"/>
      <c r="E95" s="331"/>
    </row>
    <row r="96" spans="1:5" s="344" customFormat="1" ht="12" hidden="1" customHeight="1">
      <c r="A96" s="342" t="s">
        <v>231</v>
      </c>
      <c r="B96" s="343" t="s">
        <v>225</v>
      </c>
      <c r="C96" s="330"/>
      <c r="D96" s="330"/>
      <c r="E96" s="331"/>
    </row>
    <row r="97" spans="1:5" s="344" customFormat="1" ht="12" hidden="1" customHeight="1">
      <c r="A97" s="346" t="s">
        <v>232</v>
      </c>
      <c r="B97" s="347" t="s">
        <v>226</v>
      </c>
      <c r="C97" s="330"/>
      <c r="D97" s="330"/>
      <c r="E97" s="331"/>
    </row>
    <row r="98" spans="1:5" s="344" customFormat="1" ht="12" hidden="1" customHeight="1">
      <c r="A98" s="342" t="s">
        <v>233</v>
      </c>
      <c r="B98" s="347" t="s">
        <v>227</v>
      </c>
      <c r="C98" s="330"/>
      <c r="D98" s="330">
        <v>4320</v>
      </c>
      <c r="E98" s="331">
        <v>4320</v>
      </c>
    </row>
    <row r="99" spans="1:5" s="344" customFormat="1" ht="12" hidden="1" customHeight="1">
      <c r="A99" s="348" t="s">
        <v>234</v>
      </c>
      <c r="B99" s="345" t="s">
        <v>240</v>
      </c>
      <c r="C99" s="330"/>
      <c r="D99" s="330"/>
      <c r="E99" s="331"/>
    </row>
    <row r="100" spans="1:5" s="344" customFormat="1" ht="12" hidden="1" customHeight="1">
      <c r="A100" s="348" t="s">
        <v>235</v>
      </c>
      <c r="B100" s="343" t="s">
        <v>241</v>
      </c>
      <c r="C100" s="330"/>
      <c r="D100" s="330"/>
      <c r="E100" s="331"/>
    </row>
    <row r="101" spans="1:5" s="344" customFormat="1" ht="12" hidden="1" customHeight="1">
      <c r="A101" s="348" t="s">
        <v>236</v>
      </c>
      <c r="B101" s="347" t="s">
        <v>242</v>
      </c>
      <c r="C101" s="330"/>
      <c r="D101" s="330"/>
      <c r="E101" s="331"/>
    </row>
    <row r="102" spans="1:5" s="344" customFormat="1" ht="12" hidden="1" customHeight="1">
      <c r="A102" s="348" t="s">
        <v>237</v>
      </c>
      <c r="B102" s="347" t="s">
        <v>243</v>
      </c>
      <c r="C102" s="330"/>
      <c r="D102" s="330"/>
      <c r="E102" s="331"/>
    </row>
    <row r="103" spans="1:5" s="344" customFormat="1" ht="12" hidden="1" customHeight="1">
      <c r="A103" s="348" t="s">
        <v>238</v>
      </c>
      <c r="B103" s="347" t="s">
        <v>244</v>
      </c>
      <c r="C103" s="330"/>
      <c r="D103" s="330"/>
      <c r="E103" s="331"/>
    </row>
    <row r="104" spans="1:5" s="344" customFormat="1" ht="12" hidden="1" customHeight="1">
      <c r="A104" s="349" t="s">
        <v>239</v>
      </c>
      <c r="B104" s="350" t="s">
        <v>245</v>
      </c>
      <c r="C104" s="332"/>
      <c r="D104" s="332"/>
      <c r="E104" s="333"/>
    </row>
    <row r="105" spans="1:5" s="21" customFormat="1" ht="12" customHeight="1" thickBot="1">
      <c r="A105" s="13" t="s">
        <v>9</v>
      </c>
      <c r="B105" s="16" t="s">
        <v>266</v>
      </c>
      <c r="C105" s="150">
        <f>+C106+C107+C108</f>
        <v>0</v>
      </c>
      <c r="D105" s="150">
        <f>+D106+D107+D108</f>
        <v>0</v>
      </c>
      <c r="E105" s="74">
        <f>+E106+E107+E108</f>
        <v>0</v>
      </c>
    </row>
    <row r="106" spans="1:5" s="21" customFormat="1" ht="12" customHeight="1">
      <c r="A106" s="10" t="s">
        <v>246</v>
      </c>
      <c r="B106" s="5" t="s">
        <v>29</v>
      </c>
      <c r="C106" s="153"/>
      <c r="D106" s="153"/>
      <c r="E106" s="77"/>
    </row>
    <row r="107" spans="1:5" s="21" customFormat="1" ht="12" customHeight="1">
      <c r="A107" s="10" t="s">
        <v>247</v>
      </c>
      <c r="B107" s="8" t="s">
        <v>30</v>
      </c>
      <c r="C107" s="151"/>
      <c r="D107" s="151"/>
      <c r="E107" s="76"/>
    </row>
    <row r="108" spans="1:5" s="21" customFormat="1" ht="12" customHeight="1" thickBot="1">
      <c r="A108" s="10" t="s">
        <v>248</v>
      </c>
      <c r="B108" s="341" t="s">
        <v>249</v>
      </c>
      <c r="C108" s="151">
        <f>SUM(C109:C116)</f>
        <v>0</v>
      </c>
      <c r="D108" s="151">
        <f>SUM(D109:D116)</f>
        <v>0</v>
      </c>
      <c r="E108" s="76">
        <f>SUM(E109:E116)</f>
        <v>0</v>
      </c>
    </row>
    <row r="109" spans="1:5" s="344" customFormat="1" ht="60" hidden="1" customHeight="1">
      <c r="A109" s="351" t="s">
        <v>250</v>
      </c>
      <c r="B109" s="64" t="s">
        <v>264</v>
      </c>
      <c r="C109" s="328"/>
      <c r="D109" s="328"/>
      <c r="E109" s="329"/>
    </row>
    <row r="110" spans="1:5" s="344" customFormat="1" ht="60" hidden="1" customHeight="1">
      <c r="A110" s="351" t="s">
        <v>251</v>
      </c>
      <c r="B110" s="352" t="s">
        <v>258</v>
      </c>
      <c r="C110" s="328"/>
      <c r="D110" s="328"/>
      <c r="E110" s="329"/>
    </row>
    <row r="111" spans="1:5" s="344" customFormat="1" ht="16.5" hidden="1" thickBot="1">
      <c r="A111" s="351" t="s">
        <v>252</v>
      </c>
      <c r="B111" s="353" t="s">
        <v>259</v>
      </c>
      <c r="C111" s="328"/>
      <c r="D111" s="328"/>
      <c r="E111" s="329"/>
    </row>
    <row r="112" spans="1:5" s="344" customFormat="1" ht="60" hidden="1" customHeight="1">
      <c r="A112" s="351" t="s">
        <v>253</v>
      </c>
      <c r="B112" s="353" t="s">
        <v>260</v>
      </c>
      <c r="C112" s="354"/>
      <c r="D112" s="354"/>
      <c r="E112" s="355"/>
    </row>
    <row r="113" spans="1:5" s="344" customFormat="1" ht="60" hidden="1" customHeight="1">
      <c r="A113" s="351" t="s">
        <v>254</v>
      </c>
      <c r="B113" s="353" t="s">
        <v>261</v>
      </c>
      <c r="C113" s="354"/>
      <c r="D113" s="354"/>
      <c r="E113" s="355"/>
    </row>
    <row r="114" spans="1:5" s="344" customFormat="1" ht="60" hidden="1" customHeight="1">
      <c r="A114" s="351" t="s">
        <v>255</v>
      </c>
      <c r="B114" s="353" t="s">
        <v>262</v>
      </c>
      <c r="C114" s="354"/>
      <c r="D114" s="354"/>
      <c r="E114" s="355"/>
    </row>
    <row r="115" spans="1:5" s="344" customFormat="1" ht="60" hidden="1" customHeight="1">
      <c r="A115" s="356" t="s">
        <v>256</v>
      </c>
      <c r="B115" s="353" t="s">
        <v>32</v>
      </c>
      <c r="C115" s="357"/>
      <c r="D115" s="357"/>
      <c r="E115" s="358"/>
    </row>
    <row r="116" spans="1:5" s="344" customFormat="1" ht="60" hidden="1" customHeight="1">
      <c r="A116" s="359" t="s">
        <v>257</v>
      </c>
      <c r="B116" s="360" t="s">
        <v>263</v>
      </c>
      <c r="C116" s="357"/>
      <c r="D116" s="357"/>
      <c r="E116" s="358"/>
    </row>
    <row r="117" spans="1:5" s="21" customFormat="1" ht="12" customHeight="1" thickBot="1">
      <c r="A117" s="13" t="s">
        <v>10</v>
      </c>
      <c r="B117" s="361" t="s">
        <v>267</v>
      </c>
      <c r="C117" s="149">
        <f>+C87+C105</f>
        <v>0</v>
      </c>
      <c r="D117" s="149">
        <f>+D87+D105</f>
        <v>0</v>
      </c>
      <c r="E117" s="73">
        <f>+E87+E105</f>
        <v>0</v>
      </c>
    </row>
    <row r="118" spans="1:5" s="21" customFormat="1" ht="12" hidden="1" customHeight="1">
      <c r="A118" s="67" t="s">
        <v>394</v>
      </c>
      <c r="B118" s="424" t="s">
        <v>395</v>
      </c>
      <c r="C118" s="150">
        <f>SUM(C119:C121)</f>
        <v>0</v>
      </c>
      <c r="D118" s="150">
        <f>SUM(D119:D121)</f>
        <v>0</v>
      </c>
      <c r="E118" s="74">
        <f>SUM(E119:E121)</f>
        <v>0</v>
      </c>
    </row>
    <row r="119" spans="1:5" s="21" customFormat="1" ht="12" hidden="1" customHeight="1">
      <c r="A119" s="68" t="s">
        <v>396</v>
      </c>
      <c r="B119" s="69" t="s">
        <v>399</v>
      </c>
      <c r="C119" s="151"/>
      <c r="D119" s="151"/>
      <c r="E119" s="76"/>
    </row>
    <row r="120" spans="1:5" s="21" customFormat="1" ht="12" hidden="1" customHeight="1">
      <c r="A120" s="66" t="s">
        <v>397</v>
      </c>
      <c r="B120" s="63" t="s">
        <v>443</v>
      </c>
      <c r="C120" s="151"/>
      <c r="D120" s="151"/>
      <c r="E120" s="76"/>
    </row>
    <row r="121" spans="1:5" s="21" customFormat="1" ht="12" hidden="1" customHeight="1">
      <c r="A121" s="70" t="s">
        <v>398</v>
      </c>
      <c r="B121" s="71" t="s">
        <v>444</v>
      </c>
      <c r="C121" s="154"/>
      <c r="D121" s="154"/>
      <c r="E121" s="78"/>
    </row>
    <row r="122" spans="1:5" s="21" customFormat="1" ht="12" hidden="1" customHeight="1">
      <c r="A122" s="67" t="s">
        <v>402</v>
      </c>
      <c r="B122" s="424" t="s">
        <v>403</v>
      </c>
      <c r="C122" s="157"/>
      <c r="D122" s="157"/>
      <c r="E122" s="158"/>
    </row>
    <row r="123" spans="1:5" s="21" customFormat="1" ht="12" customHeight="1" thickBot="1">
      <c r="A123" s="425" t="s">
        <v>411</v>
      </c>
      <c r="B123" s="424" t="s">
        <v>410</v>
      </c>
      <c r="C123" s="157">
        <f>SUM(C118+C122)</f>
        <v>0</v>
      </c>
      <c r="D123" s="157">
        <f>SUM(D118+D122)</f>
        <v>0</v>
      </c>
      <c r="E123" s="158">
        <f>SUM(E118+E122)</f>
        <v>0</v>
      </c>
    </row>
    <row r="124" spans="1:5" s="21" customFormat="1" ht="12" customHeight="1" thickBot="1">
      <c r="A124" s="425" t="s">
        <v>412</v>
      </c>
      <c r="B124" s="424" t="s">
        <v>404</v>
      </c>
      <c r="C124" s="157"/>
      <c r="D124" s="157"/>
      <c r="E124" s="158"/>
    </row>
    <row r="125" spans="1:5" s="21" customFormat="1" ht="12" customHeight="1" thickBot="1">
      <c r="A125" s="425" t="s">
        <v>413</v>
      </c>
      <c r="B125" s="424" t="s">
        <v>405</v>
      </c>
      <c r="C125" s="157"/>
      <c r="D125" s="157"/>
      <c r="E125" s="158"/>
    </row>
    <row r="126" spans="1:5" s="21" customFormat="1" ht="12" customHeight="1" thickBot="1">
      <c r="A126" s="65" t="s">
        <v>33</v>
      </c>
      <c r="B126" s="92" t="s">
        <v>406</v>
      </c>
      <c r="C126" s="159">
        <f>SUM(C123:C125)</f>
        <v>0</v>
      </c>
      <c r="D126" s="159">
        <f>SUM(D123:D125)</f>
        <v>0</v>
      </c>
      <c r="E126" s="80">
        <f>SUM(E123:E125)</f>
        <v>0</v>
      </c>
    </row>
    <row r="127" spans="1:5" s="1" customFormat="1" ht="28.5" customHeight="1" thickBot="1">
      <c r="A127" s="72" t="s">
        <v>12</v>
      </c>
      <c r="B127" s="93" t="s">
        <v>414</v>
      </c>
      <c r="C127" s="502">
        <f>SUM(C117+C126)</f>
        <v>0</v>
      </c>
      <c r="D127" s="502">
        <f>SUM(D117+D126)</f>
        <v>0</v>
      </c>
      <c r="E127" s="878">
        <f>SUM(E117+E126)</f>
        <v>0</v>
      </c>
    </row>
  </sheetData>
  <mergeCells count="2">
    <mergeCell ref="B2:D2"/>
    <mergeCell ref="B3:D3"/>
  </mergeCells>
  <pageMargins left="0.7" right="0.7" top="0.75" bottom="0.75" header="0.3" footer="0.3"/>
  <pageSetup paperSize="9" scale="8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137"/>
  <sheetViews>
    <sheetView workbookViewId="0">
      <selection activeCell="I44" sqref="I44"/>
    </sheetView>
  </sheetViews>
  <sheetFormatPr defaultRowHeight="12.75"/>
  <cols>
    <col min="1" max="1" width="9.6640625" style="3" customWidth="1"/>
    <col min="2" max="2" width="74.5" style="4" customWidth="1"/>
    <col min="3" max="3" width="14.6640625" style="4" customWidth="1"/>
    <col min="4" max="6" width="15.83203125" style="4" customWidth="1"/>
    <col min="7" max="16384" width="9.33203125" style="4"/>
  </cols>
  <sheetData>
    <row r="1" spans="1:5" s="2" customFormat="1" ht="21" customHeight="1" thickBot="1">
      <c r="A1" s="49"/>
      <c r="B1" s="50"/>
      <c r="C1" s="60"/>
      <c r="D1" s="59"/>
      <c r="E1" s="59" t="s">
        <v>971</v>
      </c>
    </row>
    <row r="2" spans="1:5" s="37" customFormat="1" ht="25.5" customHeight="1">
      <c r="A2" s="496"/>
      <c r="B2" s="1765" t="s">
        <v>650</v>
      </c>
      <c r="C2" s="1766"/>
      <c r="D2" s="1767"/>
      <c r="E2" s="61" t="s">
        <v>124</v>
      </c>
    </row>
    <row r="3" spans="1:5" s="37" customFormat="1" ht="36.75" thickBot="1">
      <c r="A3" s="491" t="s">
        <v>120</v>
      </c>
      <c r="B3" s="1762" t="s">
        <v>535</v>
      </c>
      <c r="C3" s="1763"/>
      <c r="D3" s="1768"/>
      <c r="E3" s="490" t="s">
        <v>530</v>
      </c>
    </row>
    <row r="4" spans="1:5" s="38" customFormat="1" ht="15.95" customHeight="1" thickBot="1">
      <c r="A4" s="53"/>
      <c r="B4" s="53"/>
      <c r="C4" s="53"/>
      <c r="D4" s="54"/>
      <c r="E4" s="54" t="s">
        <v>664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v>0</v>
      </c>
      <c r="D7" s="457">
        <v>0</v>
      </c>
      <c r="E7" s="574"/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0</v>
      </c>
      <c r="E15" s="431">
        <f>SUM(E16:E20)</f>
        <v>700000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90"/>
      <c r="D19" s="390"/>
      <c r="E19" s="436"/>
    </row>
    <row r="20" spans="1:5" s="40" customFormat="1" ht="12" customHeight="1" thickBot="1">
      <c r="A20" s="365" t="s">
        <v>283</v>
      </c>
      <c r="B20" s="366" t="s">
        <v>357</v>
      </c>
      <c r="C20" s="879"/>
      <c r="D20" s="880"/>
      <c r="E20" s="1508">
        <v>700000</v>
      </c>
    </row>
    <row r="21" spans="1:5" s="40" customFormat="1" ht="60" hidden="1" customHeight="1" thickBo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 thickBo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 thickBo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 thickBo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 thickBo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 thickBo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 thickBo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 thickBo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 thickBo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 thickBo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4.25" customHeight="1" thickBot="1">
      <c r="A40" s="381" t="s">
        <v>12</v>
      </c>
      <c r="B40" s="392" t="s">
        <v>371</v>
      </c>
      <c r="C40" s="497">
        <f>SUM(C41:C50)</f>
        <v>27305000</v>
      </c>
      <c r="D40" s="497">
        <f>SUM(D41:D50)</f>
        <v>29310952</v>
      </c>
      <c r="E40" s="601">
        <f>SUM(E41:E50)</f>
        <v>33306147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>
        <v>4000000</v>
      </c>
      <c r="D42" s="370">
        <v>4000000</v>
      </c>
      <c r="E42" s="437">
        <v>5874083</v>
      </c>
    </row>
    <row r="43" spans="1:5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>
        <v>17500000</v>
      </c>
      <c r="D45" s="370">
        <v>19300000</v>
      </c>
      <c r="E45" s="437">
        <v>20180718</v>
      </c>
    </row>
    <row r="46" spans="1:5" s="40" customFormat="1" ht="12" customHeight="1">
      <c r="A46" s="365" t="s">
        <v>311</v>
      </c>
      <c r="B46" s="366" t="s">
        <v>312</v>
      </c>
      <c r="C46" s="370">
        <v>5805000</v>
      </c>
      <c r="D46" s="370">
        <v>6010952</v>
      </c>
      <c r="E46" s="437">
        <v>7038865</v>
      </c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375" t="s">
        <v>636</v>
      </c>
      <c r="B50" s="376" t="s">
        <v>320</v>
      </c>
      <c r="C50" s="390"/>
      <c r="D50" s="390"/>
      <c r="E50" s="436">
        <v>212481</v>
      </c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408">
        <f>SUM(C58:C60)</f>
        <v>0</v>
      </c>
      <c r="D57" s="504"/>
      <c r="E57" s="505"/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 thickBo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2"/>
    </row>
    <row r="64" spans="1:5" ht="60" hidden="1" customHeight="1">
      <c r="A64" s="365" t="s">
        <v>381</v>
      </c>
      <c r="B64" s="366" t="s">
        <v>380</v>
      </c>
      <c r="C64" s="370"/>
      <c r="D64" s="370"/>
      <c r="E64" s="437"/>
    </row>
    <row r="65" spans="1:5" ht="60" hidden="1" customHeight="1">
      <c r="A65" s="365" t="s">
        <v>382</v>
      </c>
      <c r="B65" s="366" t="s">
        <v>335</v>
      </c>
      <c r="C65" s="371"/>
      <c r="D65" s="371"/>
      <c r="E65" s="439"/>
    </row>
    <row r="66" spans="1:5" ht="60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27305000</v>
      </c>
      <c r="D67" s="497">
        <f>SUM(D8+D15+D22+D29+D40+D51+D57+D62)</f>
        <v>29310952</v>
      </c>
      <c r="E67" s="573">
        <f>SUM(E8+E15+E22+E29+E40+E51+E57+E62)</f>
        <v>34006147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442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437"/>
    </row>
    <row r="70" spans="1:5" ht="12" hidden="1" customHeight="1">
      <c r="A70" s="365" t="s">
        <v>339</v>
      </c>
      <c r="B70" s="366" t="s">
        <v>340</v>
      </c>
      <c r="C70" s="370"/>
      <c r="D70" s="370"/>
      <c r="E70" s="437"/>
    </row>
    <row r="71" spans="1:5" ht="12" hidden="1" customHeight="1">
      <c r="A71" s="365" t="s">
        <v>341</v>
      </c>
      <c r="B71" s="373" t="s">
        <v>342</v>
      </c>
      <c r="C71" s="372"/>
      <c r="D71" s="372"/>
      <c r="E71" s="448"/>
    </row>
    <row r="72" spans="1:5" ht="12" hidden="1" customHeight="1">
      <c r="A72" s="418" t="s">
        <v>388</v>
      </c>
      <c r="B72" s="369" t="s">
        <v>343</v>
      </c>
      <c r="C72" s="374"/>
      <c r="D72" s="374"/>
      <c r="E72" s="449"/>
    </row>
    <row r="73" spans="1:5" ht="12" hidden="1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449">
        <f>SUM(E74:E75)</f>
        <v>0</v>
      </c>
    </row>
    <row r="74" spans="1:5" ht="12" hidden="1" customHeight="1">
      <c r="A74" s="365" t="s">
        <v>345</v>
      </c>
      <c r="B74" s="366" t="s">
        <v>346</v>
      </c>
      <c r="C74" s="374"/>
      <c r="D74" s="460"/>
      <c r="E74" s="461"/>
    </row>
    <row r="75" spans="1:5" ht="12" hidden="1" customHeight="1">
      <c r="A75" s="365" t="s">
        <v>347</v>
      </c>
      <c r="B75" s="366" t="s">
        <v>348</v>
      </c>
      <c r="C75" s="374"/>
      <c r="D75" s="460"/>
      <c r="E75" s="461"/>
    </row>
    <row r="76" spans="1:5" s="41" customFormat="1" ht="12" hidden="1" customHeight="1">
      <c r="A76" s="463" t="s">
        <v>445</v>
      </c>
      <c r="B76" s="464" t="s">
        <v>446</v>
      </c>
      <c r="C76" s="462"/>
      <c r="D76" s="462"/>
      <c r="E76" s="465"/>
    </row>
    <row r="77" spans="1:5" ht="12" customHeight="1">
      <c r="A77" s="418" t="s">
        <v>389</v>
      </c>
      <c r="B77" s="369" t="s">
        <v>344</v>
      </c>
      <c r="C77" s="374">
        <f>SUM(C78:C79)</f>
        <v>2341869</v>
      </c>
      <c r="D77" s="374">
        <f>SUM(D78:D79)</f>
        <v>2341869</v>
      </c>
      <c r="E77" s="449">
        <f>SUM(E78:E79)</f>
        <v>2341869</v>
      </c>
    </row>
    <row r="78" spans="1:5" ht="12" customHeight="1">
      <c r="A78" s="365" t="s">
        <v>345</v>
      </c>
      <c r="B78" s="366" t="s">
        <v>346</v>
      </c>
      <c r="C78" s="460">
        <v>2341869</v>
      </c>
      <c r="D78" s="460">
        <v>2341869</v>
      </c>
      <c r="E78" s="583">
        <v>2341869</v>
      </c>
    </row>
    <row r="79" spans="1:5" ht="12" customHeight="1">
      <c r="A79" s="365" t="s">
        <v>347</v>
      </c>
      <c r="B79" s="366" t="s">
        <v>348</v>
      </c>
      <c r="C79" s="374"/>
      <c r="D79" s="460"/>
      <c r="E79" s="461"/>
    </row>
    <row r="80" spans="1:5" s="41" customFormat="1" ht="12" customHeight="1" thickBot="1">
      <c r="A80" s="463" t="s">
        <v>445</v>
      </c>
      <c r="B80" s="464" t="s">
        <v>446</v>
      </c>
      <c r="C80" s="575"/>
      <c r="D80" s="462"/>
      <c r="E80" s="576"/>
    </row>
    <row r="81" spans="1:5" s="41" customFormat="1" ht="12" customHeight="1" thickBot="1">
      <c r="A81" s="498" t="s">
        <v>531</v>
      </c>
      <c r="B81" s="815" t="s">
        <v>532</v>
      </c>
      <c r="C81" s="156">
        <v>787964949</v>
      </c>
      <c r="D81" s="816">
        <v>792037695</v>
      </c>
      <c r="E81" s="577">
        <v>787824873</v>
      </c>
    </row>
    <row r="82" spans="1:5" ht="12" customHeight="1" thickBot="1">
      <c r="A82" s="798" t="s">
        <v>390</v>
      </c>
      <c r="B82" s="800" t="s">
        <v>391</v>
      </c>
      <c r="C82" s="156">
        <f>SUM(C77+C80+C81)</f>
        <v>790306818</v>
      </c>
      <c r="D82" s="816">
        <f>SUM(D77+D80+D81)</f>
        <v>794379564</v>
      </c>
      <c r="E82" s="577">
        <f>SUM(E77+E80+E81)</f>
        <v>790166742</v>
      </c>
    </row>
    <row r="83" spans="1:5" ht="12" customHeight="1" thickBot="1">
      <c r="A83" s="798" t="s">
        <v>407</v>
      </c>
      <c r="B83" s="800" t="s">
        <v>392</v>
      </c>
      <c r="C83" s="156"/>
      <c r="D83" s="816"/>
      <c r="E83" s="577"/>
    </row>
    <row r="84" spans="1:5" ht="12" customHeight="1" thickBot="1">
      <c r="A84" s="798" t="s">
        <v>408</v>
      </c>
      <c r="B84" s="800" t="s">
        <v>393</v>
      </c>
      <c r="C84" s="156"/>
      <c r="D84" s="816"/>
      <c r="E84" s="577"/>
    </row>
    <row r="85" spans="1:5" ht="12" customHeight="1" thickBot="1">
      <c r="A85" s="798" t="s">
        <v>16</v>
      </c>
      <c r="B85" s="801" t="s">
        <v>386</v>
      </c>
      <c r="C85" s="156">
        <f>SUM(C82:C84)</f>
        <v>790306818</v>
      </c>
      <c r="D85" s="816">
        <f>SUM(D82:D84)</f>
        <v>794379564</v>
      </c>
      <c r="E85" s="577">
        <f>SUM(E82:E84)</f>
        <v>790166742</v>
      </c>
    </row>
    <row r="86" spans="1:5" ht="24.75" customHeight="1" thickBot="1">
      <c r="A86" s="798" t="s">
        <v>17</v>
      </c>
      <c r="B86" s="804" t="s">
        <v>409</v>
      </c>
      <c r="C86" s="814">
        <f>SUM(C67+C85)</f>
        <v>817611818</v>
      </c>
      <c r="D86" s="817">
        <f>SUM(D67+D85)</f>
        <v>823690516</v>
      </c>
      <c r="E86" s="501">
        <f>SUM(E67+E85)</f>
        <v>824172889</v>
      </c>
    </row>
    <row r="87" spans="1:5">
      <c r="A87" s="98"/>
      <c r="B87" s="98"/>
      <c r="C87" s="99"/>
      <c r="D87" s="99"/>
      <c r="E87" s="99"/>
    </row>
    <row r="88" spans="1:5" ht="13.5" thickBot="1">
      <c r="A88" s="98"/>
      <c r="B88" s="98"/>
      <c r="C88" s="99"/>
      <c r="D88" s="99"/>
      <c r="E88" s="99"/>
    </row>
    <row r="89" spans="1:5" s="21" customFormat="1" ht="38.1" customHeight="1" thickBot="1">
      <c r="A89" s="492"/>
      <c r="B89" s="493" t="s">
        <v>23</v>
      </c>
      <c r="C89" s="494" t="s">
        <v>5</v>
      </c>
      <c r="D89" s="494" t="s">
        <v>6</v>
      </c>
      <c r="E89" s="495" t="s">
        <v>7</v>
      </c>
    </row>
    <row r="90" spans="1:5" s="22" customFormat="1" ht="12" customHeight="1" thickBot="1">
      <c r="A90" s="18">
        <v>1</v>
      </c>
      <c r="B90" s="19">
        <v>2</v>
      </c>
      <c r="C90" s="19">
        <v>3</v>
      </c>
      <c r="D90" s="19">
        <v>4</v>
      </c>
      <c r="E90" s="20">
        <v>5</v>
      </c>
    </row>
    <row r="91" spans="1:5" s="21" customFormat="1" ht="12" customHeight="1" thickBot="1">
      <c r="A91" s="14" t="s">
        <v>8</v>
      </c>
      <c r="B91" s="17" t="s">
        <v>265</v>
      </c>
      <c r="C91" s="149">
        <f>+C92+C93+C94+C95+C96</f>
        <v>798994963</v>
      </c>
      <c r="D91" s="149">
        <f>+D92+D93+D94+D95+D96</f>
        <v>804688661</v>
      </c>
      <c r="E91" s="73">
        <f>+E92+E93+E94+E95+E96</f>
        <v>801166423</v>
      </c>
    </row>
    <row r="92" spans="1:5" s="21" customFormat="1" ht="12" customHeight="1">
      <c r="A92" s="11" t="s">
        <v>217</v>
      </c>
      <c r="B92" s="6" t="s">
        <v>24</v>
      </c>
      <c r="C92" s="152">
        <v>556362857</v>
      </c>
      <c r="D92" s="152">
        <v>561992257</v>
      </c>
      <c r="E92" s="75">
        <v>561325251</v>
      </c>
    </row>
    <row r="93" spans="1:5" s="21" customFormat="1" ht="12" customHeight="1">
      <c r="A93" s="9" t="s">
        <v>218</v>
      </c>
      <c r="B93" s="5" t="s">
        <v>25</v>
      </c>
      <c r="C93" s="151">
        <v>84508851</v>
      </c>
      <c r="D93" s="151">
        <v>83608851</v>
      </c>
      <c r="E93" s="76">
        <v>82541743</v>
      </c>
    </row>
    <row r="94" spans="1:5" s="21" customFormat="1" ht="12" customHeight="1">
      <c r="A94" s="9" t="s">
        <v>219</v>
      </c>
      <c r="B94" s="5" t="s">
        <v>26</v>
      </c>
      <c r="C94" s="154">
        <v>158123255</v>
      </c>
      <c r="D94" s="154">
        <v>159087553</v>
      </c>
      <c r="E94" s="78">
        <v>157299429</v>
      </c>
    </row>
    <row r="95" spans="1:5" s="21" customFormat="1" ht="12" customHeight="1">
      <c r="A95" s="9" t="s">
        <v>220</v>
      </c>
      <c r="B95" s="7" t="s">
        <v>27</v>
      </c>
      <c r="C95" s="154"/>
      <c r="D95" s="154"/>
      <c r="E95" s="78"/>
    </row>
    <row r="96" spans="1:5" s="21" customFormat="1" ht="12" customHeight="1" thickBot="1">
      <c r="A96" s="9" t="s">
        <v>221</v>
      </c>
      <c r="B96" s="12" t="s">
        <v>28</v>
      </c>
      <c r="C96" s="154"/>
      <c r="D96" s="154"/>
      <c r="E96" s="78"/>
    </row>
    <row r="97" spans="1:5" s="344" customFormat="1" ht="12" hidden="1" customHeight="1">
      <c r="A97" s="342" t="s">
        <v>228</v>
      </c>
      <c r="B97" s="343" t="s">
        <v>222</v>
      </c>
      <c r="C97" s="330"/>
      <c r="D97" s="330"/>
      <c r="E97" s="331"/>
    </row>
    <row r="98" spans="1:5" s="344" customFormat="1" ht="12" hidden="1" customHeight="1">
      <c r="A98" s="342" t="s">
        <v>229</v>
      </c>
      <c r="B98" s="345" t="s">
        <v>223</v>
      </c>
      <c r="C98" s="330"/>
      <c r="D98" s="330"/>
      <c r="E98" s="331"/>
    </row>
    <row r="99" spans="1:5" s="344" customFormat="1" ht="12" hidden="1" customHeight="1">
      <c r="A99" s="342" t="s">
        <v>230</v>
      </c>
      <c r="B99" s="345" t="s">
        <v>224</v>
      </c>
      <c r="C99" s="330"/>
      <c r="D99" s="330"/>
      <c r="E99" s="331"/>
    </row>
    <row r="100" spans="1:5" s="344" customFormat="1" ht="12" hidden="1" customHeight="1">
      <c r="A100" s="342" t="s">
        <v>231</v>
      </c>
      <c r="B100" s="343" t="s">
        <v>225</v>
      </c>
      <c r="C100" s="330"/>
      <c r="D100" s="330"/>
      <c r="E100" s="331"/>
    </row>
    <row r="101" spans="1:5" s="344" customFormat="1" ht="12" hidden="1" customHeight="1">
      <c r="A101" s="346" t="s">
        <v>232</v>
      </c>
      <c r="B101" s="347" t="s">
        <v>226</v>
      </c>
      <c r="C101" s="330"/>
      <c r="D101" s="330"/>
      <c r="E101" s="331"/>
    </row>
    <row r="102" spans="1:5" s="344" customFormat="1" ht="12" hidden="1" customHeight="1">
      <c r="A102" s="342" t="s">
        <v>233</v>
      </c>
      <c r="B102" s="347" t="s">
        <v>227</v>
      </c>
      <c r="C102" s="330"/>
      <c r="D102" s="330"/>
      <c r="E102" s="331"/>
    </row>
    <row r="103" spans="1:5" s="344" customFormat="1" ht="12" hidden="1" customHeight="1">
      <c r="A103" s="348" t="s">
        <v>234</v>
      </c>
      <c r="B103" s="345" t="s">
        <v>240</v>
      </c>
      <c r="C103" s="330"/>
      <c r="D103" s="330"/>
      <c r="E103" s="331"/>
    </row>
    <row r="104" spans="1:5" s="344" customFormat="1" ht="12" hidden="1" customHeight="1">
      <c r="A104" s="348" t="s">
        <v>235</v>
      </c>
      <c r="B104" s="343" t="s">
        <v>241</v>
      </c>
      <c r="C104" s="330"/>
      <c r="D104" s="330"/>
      <c r="E104" s="331"/>
    </row>
    <row r="105" spans="1:5" s="344" customFormat="1" ht="12" hidden="1" customHeight="1">
      <c r="A105" s="348" t="s">
        <v>236</v>
      </c>
      <c r="B105" s="347" t="s">
        <v>242</v>
      </c>
      <c r="C105" s="330"/>
      <c r="D105" s="330"/>
      <c r="E105" s="331"/>
    </row>
    <row r="106" spans="1:5" s="344" customFormat="1" ht="12" hidden="1" customHeight="1">
      <c r="A106" s="348" t="s">
        <v>237</v>
      </c>
      <c r="B106" s="347" t="s">
        <v>243</v>
      </c>
      <c r="C106" s="330"/>
      <c r="D106" s="330"/>
      <c r="E106" s="331"/>
    </row>
    <row r="107" spans="1:5" s="344" customFormat="1" ht="12" hidden="1" customHeight="1">
      <c r="A107" s="348" t="s">
        <v>238</v>
      </c>
      <c r="B107" s="347" t="s">
        <v>244</v>
      </c>
      <c r="C107" s="330"/>
      <c r="D107" s="330"/>
      <c r="E107" s="331"/>
    </row>
    <row r="108" spans="1:5" s="344" customFormat="1" ht="12" hidden="1" customHeight="1">
      <c r="A108" s="349" t="s">
        <v>239</v>
      </c>
      <c r="B108" s="350" t="s">
        <v>245</v>
      </c>
      <c r="C108" s="332"/>
      <c r="D108" s="332"/>
      <c r="E108" s="333"/>
    </row>
    <row r="109" spans="1:5" s="21" customFormat="1" ht="12" customHeight="1" thickBot="1">
      <c r="A109" s="13" t="s">
        <v>9</v>
      </c>
      <c r="B109" s="16" t="s">
        <v>266</v>
      </c>
      <c r="C109" s="150">
        <f>+C110+C111+C112</f>
        <v>18616855</v>
      </c>
      <c r="D109" s="150">
        <f>+D110+D111+D112</f>
        <v>19001855</v>
      </c>
      <c r="E109" s="74">
        <f>+E110+E111+E112</f>
        <v>18777626</v>
      </c>
    </row>
    <row r="110" spans="1:5" s="21" customFormat="1" ht="12" customHeight="1">
      <c r="A110" s="10" t="s">
        <v>246</v>
      </c>
      <c r="B110" s="5" t="s">
        <v>29</v>
      </c>
      <c r="C110" s="153">
        <v>18616855</v>
      </c>
      <c r="D110" s="153">
        <v>19001855</v>
      </c>
      <c r="E110" s="77">
        <v>18777626</v>
      </c>
    </row>
    <row r="111" spans="1:5" s="21" customFormat="1" ht="12" customHeight="1">
      <c r="A111" s="10" t="s">
        <v>247</v>
      </c>
      <c r="B111" s="8" t="s">
        <v>30</v>
      </c>
      <c r="C111" s="151"/>
      <c r="D111" s="151"/>
      <c r="E111" s="76"/>
    </row>
    <row r="112" spans="1:5" s="21" customFormat="1" ht="12" customHeight="1" thickBot="1">
      <c r="A112" s="10" t="s">
        <v>248</v>
      </c>
      <c r="B112" s="341" t="s">
        <v>249</v>
      </c>
      <c r="C112" s="151">
        <f>SUM(C113:C120)</f>
        <v>0</v>
      </c>
      <c r="D112" s="151">
        <f>SUM(D113:D120)</f>
        <v>0</v>
      </c>
      <c r="E112" s="76">
        <f>SUM(E113:E120)</f>
        <v>0</v>
      </c>
    </row>
    <row r="113" spans="1:5" s="344" customFormat="1" ht="60" hidden="1" customHeight="1">
      <c r="A113" s="351" t="s">
        <v>250</v>
      </c>
      <c r="B113" s="64" t="s">
        <v>264</v>
      </c>
      <c r="C113" s="328"/>
      <c r="D113" s="328"/>
      <c r="E113" s="329"/>
    </row>
    <row r="114" spans="1:5" s="344" customFormat="1" ht="60" hidden="1" customHeight="1">
      <c r="A114" s="351" t="s">
        <v>251</v>
      </c>
      <c r="B114" s="352" t="s">
        <v>258</v>
      </c>
      <c r="C114" s="328"/>
      <c r="D114" s="328"/>
      <c r="E114" s="329"/>
    </row>
    <row r="115" spans="1:5" s="344" customFormat="1" ht="16.5" hidden="1" thickBot="1">
      <c r="A115" s="351" t="s">
        <v>252</v>
      </c>
      <c r="B115" s="353" t="s">
        <v>259</v>
      </c>
      <c r="C115" s="328"/>
      <c r="D115" s="328"/>
      <c r="E115" s="329"/>
    </row>
    <row r="116" spans="1:5" s="344" customFormat="1" ht="60" hidden="1" customHeight="1">
      <c r="A116" s="351" t="s">
        <v>253</v>
      </c>
      <c r="B116" s="353" t="s">
        <v>260</v>
      </c>
      <c r="C116" s="354"/>
      <c r="D116" s="354"/>
      <c r="E116" s="355"/>
    </row>
    <row r="117" spans="1:5" s="344" customFormat="1" ht="60" hidden="1" customHeight="1">
      <c r="A117" s="351" t="s">
        <v>254</v>
      </c>
      <c r="B117" s="353" t="s">
        <v>261</v>
      </c>
      <c r="C117" s="354"/>
      <c r="D117" s="354"/>
      <c r="E117" s="355"/>
    </row>
    <row r="118" spans="1:5" s="344" customFormat="1" ht="60" hidden="1" customHeight="1">
      <c r="A118" s="351" t="s">
        <v>255</v>
      </c>
      <c r="B118" s="353" t="s">
        <v>262</v>
      </c>
      <c r="C118" s="354"/>
      <c r="D118" s="354"/>
      <c r="E118" s="355"/>
    </row>
    <row r="119" spans="1:5" s="344" customFormat="1" ht="60" hidden="1" customHeight="1">
      <c r="A119" s="356" t="s">
        <v>256</v>
      </c>
      <c r="B119" s="353" t="s">
        <v>32</v>
      </c>
      <c r="C119" s="357"/>
      <c r="D119" s="357"/>
      <c r="E119" s="358"/>
    </row>
    <row r="120" spans="1:5" s="344" customFormat="1" ht="60" hidden="1" customHeight="1">
      <c r="A120" s="359" t="s">
        <v>257</v>
      </c>
      <c r="B120" s="360" t="s">
        <v>263</v>
      </c>
      <c r="C120" s="357"/>
      <c r="D120" s="357"/>
      <c r="E120" s="358"/>
    </row>
    <row r="121" spans="1:5" s="21" customFormat="1" ht="12" customHeight="1" thickBot="1">
      <c r="A121" s="13" t="s">
        <v>10</v>
      </c>
      <c r="B121" s="361" t="s">
        <v>267</v>
      </c>
      <c r="C121" s="149">
        <f>+C91+C109</f>
        <v>817611818</v>
      </c>
      <c r="D121" s="149">
        <f>+D91+D109</f>
        <v>823690516</v>
      </c>
      <c r="E121" s="73">
        <f>+E91+E109</f>
        <v>819944049</v>
      </c>
    </row>
    <row r="122" spans="1:5" s="21" customFormat="1" ht="12" hidden="1" customHeight="1">
      <c r="A122" s="67" t="s">
        <v>394</v>
      </c>
      <c r="B122" s="424" t="s">
        <v>395</v>
      </c>
      <c r="C122" s="150">
        <f>SUM(C123:C125)</f>
        <v>0</v>
      </c>
      <c r="D122" s="150">
        <f>SUM(D123:D125)</f>
        <v>0</v>
      </c>
      <c r="E122" s="74">
        <f>SUM(E123:E125)</f>
        <v>0</v>
      </c>
    </row>
    <row r="123" spans="1:5" s="21" customFormat="1" ht="12" hidden="1" customHeight="1">
      <c r="A123" s="68" t="s">
        <v>396</v>
      </c>
      <c r="B123" s="69" t="s">
        <v>399</v>
      </c>
      <c r="C123" s="151"/>
      <c r="D123" s="151"/>
      <c r="E123" s="76"/>
    </row>
    <row r="124" spans="1:5" s="21" customFormat="1" ht="12" hidden="1" customHeight="1">
      <c r="A124" s="66" t="s">
        <v>397</v>
      </c>
      <c r="B124" s="63" t="s">
        <v>443</v>
      </c>
      <c r="C124" s="151"/>
      <c r="D124" s="151"/>
      <c r="E124" s="76"/>
    </row>
    <row r="125" spans="1:5" s="21" customFormat="1" ht="12" hidden="1" customHeight="1">
      <c r="A125" s="70" t="s">
        <v>398</v>
      </c>
      <c r="B125" s="71" t="s">
        <v>444</v>
      </c>
      <c r="C125" s="154"/>
      <c r="D125" s="154"/>
      <c r="E125" s="78"/>
    </row>
    <row r="126" spans="1:5" s="21" customFormat="1" ht="12" hidden="1" customHeight="1">
      <c r="A126" s="67" t="s">
        <v>402</v>
      </c>
      <c r="B126" s="424" t="s">
        <v>403</v>
      </c>
      <c r="C126" s="157"/>
      <c r="D126" s="157"/>
      <c r="E126" s="158"/>
    </row>
    <row r="127" spans="1:5" s="21" customFormat="1" ht="12" customHeight="1" thickBot="1">
      <c r="A127" s="425" t="s">
        <v>411</v>
      </c>
      <c r="B127" s="424" t="s">
        <v>410</v>
      </c>
      <c r="C127" s="157">
        <f>SUM(C122+C126)</f>
        <v>0</v>
      </c>
      <c r="D127" s="157">
        <f>SUM(D122+D126)</f>
        <v>0</v>
      </c>
      <c r="E127" s="158">
        <f>SUM(E122+E126)</f>
        <v>0</v>
      </c>
    </row>
    <row r="128" spans="1:5" s="21" customFormat="1" ht="12" customHeight="1" thickBot="1">
      <c r="A128" s="425" t="s">
        <v>412</v>
      </c>
      <c r="B128" s="424" t="s">
        <v>404</v>
      </c>
      <c r="C128" s="157"/>
      <c r="D128" s="157"/>
      <c r="E128" s="158"/>
    </row>
    <row r="129" spans="1:5" s="21" customFormat="1" ht="12" customHeight="1" thickBot="1">
      <c r="A129" s="425" t="s">
        <v>413</v>
      </c>
      <c r="B129" s="424" t="s">
        <v>405</v>
      </c>
      <c r="C129" s="157"/>
      <c r="D129" s="157"/>
      <c r="E129" s="158"/>
    </row>
    <row r="130" spans="1:5" s="21" customFormat="1" ht="12" customHeight="1" thickBot="1">
      <c r="A130" s="65" t="s">
        <v>33</v>
      </c>
      <c r="B130" s="92" t="s">
        <v>406</v>
      </c>
      <c r="C130" s="159">
        <f>SUM(C127:C129)</f>
        <v>0</v>
      </c>
      <c r="D130" s="159">
        <f>SUM(D127:D129)</f>
        <v>0</v>
      </c>
      <c r="E130" s="80">
        <f>SUM(E127:E129)</f>
        <v>0</v>
      </c>
    </row>
    <row r="131" spans="1:5" s="1" customFormat="1" ht="28.5" customHeight="1" thickBot="1">
      <c r="A131" s="72" t="s">
        <v>12</v>
      </c>
      <c r="B131" s="93" t="s">
        <v>414</v>
      </c>
      <c r="C131" s="502">
        <f>SUM(C121+C130)</f>
        <v>817611818</v>
      </c>
      <c r="D131" s="502">
        <f>SUM(D121+D130)</f>
        <v>823690516</v>
      </c>
      <c r="E131" s="503">
        <f>SUM(E121+E130)</f>
        <v>819944049</v>
      </c>
    </row>
    <row r="133" spans="1:5" ht="13.5">
      <c r="B133" s="690" t="s">
        <v>712</v>
      </c>
    </row>
    <row r="134" spans="1:5">
      <c r="B134" s="686" t="s">
        <v>866</v>
      </c>
      <c r="C134" s="686"/>
      <c r="D134" s="686"/>
      <c r="E134" s="686">
        <v>49</v>
      </c>
    </row>
    <row r="135" spans="1:5">
      <c r="B135" s="686" t="s">
        <v>867</v>
      </c>
      <c r="C135" s="686"/>
      <c r="D135" s="686"/>
      <c r="E135" s="686">
        <v>24</v>
      </c>
    </row>
    <row r="136" spans="1:5">
      <c r="B136" s="686" t="s">
        <v>690</v>
      </c>
      <c r="C136" s="686"/>
      <c r="D136" s="686"/>
      <c r="E136" s="686">
        <v>6</v>
      </c>
    </row>
    <row r="137" spans="1:5" s="689" customFormat="1">
      <c r="A137" s="687"/>
      <c r="B137" s="688" t="s">
        <v>687</v>
      </c>
      <c r="C137" s="688">
        <f>SUM(C134:C136)</f>
        <v>0</v>
      </c>
      <c r="D137" s="688"/>
      <c r="E137" s="688">
        <f>SUM(E134:E136)</f>
        <v>79</v>
      </c>
    </row>
  </sheetData>
  <mergeCells count="2">
    <mergeCell ref="B2:D2"/>
    <mergeCell ref="B3:D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colBreaks count="1" manualBreakCount="1">
    <brk id="5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E131"/>
  <sheetViews>
    <sheetView workbookViewId="0">
      <selection activeCell="H41" sqref="H41"/>
    </sheetView>
  </sheetViews>
  <sheetFormatPr defaultRowHeight="12.75"/>
  <cols>
    <col min="1" max="1" width="9.6640625" style="3" customWidth="1"/>
    <col min="2" max="2" width="55.1640625" style="4" customWidth="1"/>
    <col min="3" max="3" width="14.33203125" style="4" customWidth="1"/>
    <col min="4" max="4" width="15" style="4" customWidth="1"/>
    <col min="5" max="5" width="16.33203125" style="4" customWidth="1"/>
    <col min="6" max="6" width="15.83203125" style="4" customWidth="1"/>
    <col min="7" max="16384" width="9.33203125" style="4"/>
  </cols>
  <sheetData>
    <row r="1" spans="1:5" s="2" customFormat="1" ht="21" customHeight="1" thickBot="1">
      <c r="A1" s="49"/>
      <c r="B1" s="50"/>
      <c r="C1" s="60"/>
      <c r="D1" s="59"/>
      <c r="E1" s="59" t="s">
        <v>972</v>
      </c>
    </row>
    <row r="2" spans="1:5" s="37" customFormat="1" ht="25.5" customHeight="1">
      <c r="A2" s="496"/>
      <c r="B2" s="1765" t="s">
        <v>650</v>
      </c>
      <c r="C2" s="1766"/>
      <c r="D2" s="1767"/>
      <c r="E2" s="61" t="s">
        <v>124</v>
      </c>
    </row>
    <row r="3" spans="1:5" s="37" customFormat="1" ht="36.75" thickBot="1">
      <c r="A3" s="491" t="s">
        <v>120</v>
      </c>
      <c r="B3" s="1762" t="s">
        <v>537</v>
      </c>
      <c r="C3" s="1763"/>
      <c r="D3" s="1768"/>
      <c r="E3" s="490" t="s">
        <v>530</v>
      </c>
    </row>
    <row r="4" spans="1:5" s="38" customFormat="1" ht="15.95" customHeight="1" thickBot="1">
      <c r="A4" s="53"/>
      <c r="B4" s="53"/>
      <c r="C4" s="53"/>
      <c r="D4" s="54"/>
      <c r="E4" s="54" t="s">
        <v>664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0</v>
      </c>
      <c r="D7" s="457">
        <f>SUM(D15+D8)</f>
        <v>0</v>
      </c>
      <c r="E7" s="574">
        <f>SUM(E15+E8)</f>
        <v>700000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0</v>
      </c>
      <c r="E15" s="431">
        <f>SUM(E16:E20)</f>
        <v>700000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879"/>
      <c r="D20" s="880"/>
      <c r="E20" s="1508">
        <v>700000</v>
      </c>
    </row>
    <row r="21" spans="1:5" s="40" customFormat="1" ht="60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97">
        <f>SUM(C41:C50)</f>
        <v>27305000</v>
      </c>
      <c r="D40" s="497">
        <f>SUM(D41:D50)</f>
        <v>29310952</v>
      </c>
      <c r="E40" s="601">
        <f>SUM(E41:E50)</f>
        <v>33306147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>
        <v>4000000</v>
      </c>
      <c r="D42" s="370">
        <v>4000000</v>
      </c>
      <c r="E42" s="437">
        <v>5874083</v>
      </c>
    </row>
    <row r="43" spans="1:5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>
        <v>17500000</v>
      </c>
      <c r="D45" s="370">
        <v>19300000</v>
      </c>
      <c r="E45" s="437">
        <v>20180718</v>
      </c>
    </row>
    <row r="46" spans="1:5" s="40" customFormat="1" ht="12" customHeight="1">
      <c r="A46" s="365" t="s">
        <v>311</v>
      </c>
      <c r="B46" s="366" t="s">
        <v>312</v>
      </c>
      <c r="C46" s="370">
        <v>5805000</v>
      </c>
      <c r="D46" s="370">
        <v>6010952</v>
      </c>
      <c r="E46" s="437">
        <v>7038865</v>
      </c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375" t="s">
        <v>636</v>
      </c>
      <c r="B50" s="376" t="s">
        <v>320</v>
      </c>
      <c r="C50" s="390"/>
      <c r="D50" s="390"/>
      <c r="E50" s="436">
        <v>212481</v>
      </c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408">
        <f>SUM(C58:C60)</f>
        <v>0</v>
      </c>
      <c r="D57" s="504"/>
      <c r="E57" s="505"/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2"/>
    </row>
    <row r="64" spans="1:5" ht="60" hidden="1" customHeight="1">
      <c r="A64" s="365" t="s">
        <v>381</v>
      </c>
      <c r="B64" s="366" t="s">
        <v>380</v>
      </c>
      <c r="C64" s="370"/>
      <c r="D64" s="370"/>
      <c r="E64" s="437"/>
    </row>
    <row r="65" spans="1:5" ht="60" hidden="1" customHeight="1">
      <c r="A65" s="365" t="s">
        <v>382</v>
      </c>
      <c r="B65" s="366" t="s">
        <v>335</v>
      </c>
      <c r="C65" s="371"/>
      <c r="D65" s="371"/>
      <c r="E65" s="439"/>
    </row>
    <row r="66" spans="1:5" ht="60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27305000</v>
      </c>
      <c r="D67" s="497">
        <f>SUM(D8+D15+D22+D29+D40+D51+D57+D62)</f>
        <v>29310952</v>
      </c>
      <c r="E67" s="573">
        <f>SUM(E8+E15+E22+E29+E40+E51+E57+E62)</f>
        <v>34006147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442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437"/>
    </row>
    <row r="70" spans="1:5" ht="12" hidden="1" customHeight="1">
      <c r="A70" s="365" t="s">
        <v>339</v>
      </c>
      <c r="B70" s="366" t="s">
        <v>340</v>
      </c>
      <c r="C70" s="370"/>
      <c r="D70" s="370"/>
      <c r="E70" s="437"/>
    </row>
    <row r="71" spans="1:5" ht="12" hidden="1" customHeight="1">
      <c r="A71" s="365" t="s">
        <v>341</v>
      </c>
      <c r="B71" s="373" t="s">
        <v>342</v>
      </c>
      <c r="C71" s="372"/>
      <c r="D71" s="372"/>
      <c r="E71" s="448"/>
    </row>
    <row r="72" spans="1:5" ht="12" hidden="1" customHeight="1">
      <c r="A72" s="418" t="s">
        <v>388</v>
      </c>
      <c r="B72" s="369" t="s">
        <v>343</v>
      </c>
      <c r="C72" s="374"/>
      <c r="D72" s="374"/>
      <c r="E72" s="449"/>
    </row>
    <row r="73" spans="1:5" ht="12" hidden="1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449">
        <f>SUM(E74:E75)</f>
        <v>0</v>
      </c>
    </row>
    <row r="74" spans="1:5" ht="12" hidden="1" customHeight="1">
      <c r="A74" s="365" t="s">
        <v>345</v>
      </c>
      <c r="B74" s="366" t="s">
        <v>346</v>
      </c>
      <c r="C74" s="374"/>
      <c r="D74" s="460"/>
      <c r="E74" s="461"/>
    </row>
    <row r="75" spans="1:5" ht="12" hidden="1" customHeight="1">
      <c r="A75" s="365" t="s">
        <v>347</v>
      </c>
      <c r="B75" s="366" t="s">
        <v>348</v>
      </c>
      <c r="C75" s="374"/>
      <c r="D75" s="460"/>
      <c r="E75" s="461"/>
    </row>
    <row r="76" spans="1:5" s="41" customFormat="1" ht="12" hidden="1" customHeight="1">
      <c r="A76" s="463" t="s">
        <v>445</v>
      </c>
      <c r="B76" s="464" t="s">
        <v>446</v>
      </c>
      <c r="C76" s="462"/>
      <c r="D76" s="462"/>
      <c r="E76" s="465"/>
    </row>
    <row r="77" spans="1:5" ht="12" customHeight="1">
      <c r="A77" s="418" t="s">
        <v>389</v>
      </c>
      <c r="B77" s="369" t="s">
        <v>344</v>
      </c>
      <c r="C77" s="374">
        <f>SUM(C78:C79)</f>
        <v>2341869</v>
      </c>
      <c r="D77" s="374">
        <f>SUM(D78:D79)</f>
        <v>2341869</v>
      </c>
      <c r="E77" s="449">
        <f>SUM(E78:E79)</f>
        <v>2341869</v>
      </c>
    </row>
    <row r="78" spans="1:5" ht="12" customHeight="1">
      <c r="A78" s="365" t="s">
        <v>345</v>
      </c>
      <c r="B78" s="366" t="s">
        <v>346</v>
      </c>
      <c r="C78" s="460">
        <v>2341869</v>
      </c>
      <c r="D78" s="460">
        <v>2341869</v>
      </c>
      <c r="E78" s="583">
        <v>2341869</v>
      </c>
    </row>
    <row r="79" spans="1:5" ht="12" customHeight="1">
      <c r="A79" s="365" t="s">
        <v>347</v>
      </c>
      <c r="B79" s="366" t="s">
        <v>348</v>
      </c>
      <c r="C79" s="374"/>
      <c r="D79" s="460"/>
      <c r="E79" s="461"/>
    </row>
    <row r="80" spans="1:5" s="41" customFormat="1" ht="12" customHeight="1" thickBot="1">
      <c r="A80" s="463" t="s">
        <v>445</v>
      </c>
      <c r="B80" s="464" t="s">
        <v>446</v>
      </c>
      <c r="C80" s="575"/>
      <c r="D80" s="462"/>
      <c r="E80" s="576"/>
    </row>
    <row r="81" spans="1:5" s="41" customFormat="1" ht="12" customHeight="1" thickBot="1">
      <c r="A81" s="498" t="s">
        <v>531</v>
      </c>
      <c r="B81" s="815" t="s">
        <v>532</v>
      </c>
      <c r="C81" s="156">
        <v>787964949</v>
      </c>
      <c r="D81" s="816">
        <v>792037695</v>
      </c>
      <c r="E81" s="577">
        <v>787824873</v>
      </c>
    </row>
    <row r="82" spans="1:5" ht="12" customHeight="1" thickBot="1">
      <c r="A82" s="798" t="s">
        <v>390</v>
      </c>
      <c r="B82" s="800" t="s">
        <v>391</v>
      </c>
      <c r="C82" s="156">
        <f>SUM(C77+C80+C81)</f>
        <v>790306818</v>
      </c>
      <c r="D82" s="816">
        <f>SUM(D77+D80+D81)</f>
        <v>794379564</v>
      </c>
      <c r="E82" s="577">
        <f>SUM(E77+E80+E81)</f>
        <v>790166742</v>
      </c>
    </row>
    <row r="83" spans="1:5" ht="12" customHeight="1" thickBot="1">
      <c r="A83" s="798" t="s">
        <v>407</v>
      </c>
      <c r="B83" s="800" t="s">
        <v>392</v>
      </c>
      <c r="C83" s="156"/>
      <c r="D83" s="816"/>
      <c r="E83" s="577"/>
    </row>
    <row r="84" spans="1:5" ht="12" customHeight="1" thickBot="1">
      <c r="A84" s="798" t="s">
        <v>408</v>
      </c>
      <c r="B84" s="800" t="s">
        <v>393</v>
      </c>
      <c r="C84" s="156"/>
      <c r="D84" s="816"/>
      <c r="E84" s="577"/>
    </row>
    <row r="85" spans="1:5" ht="12" customHeight="1" thickBot="1">
      <c r="A85" s="798" t="s">
        <v>16</v>
      </c>
      <c r="B85" s="801" t="s">
        <v>386</v>
      </c>
      <c r="C85" s="156">
        <f>SUM(C82:C84)</f>
        <v>790306818</v>
      </c>
      <c r="D85" s="816">
        <f>SUM(D82:D84)</f>
        <v>794379564</v>
      </c>
      <c r="E85" s="577">
        <f>SUM(E82:E84)</f>
        <v>790166742</v>
      </c>
    </row>
    <row r="86" spans="1:5" ht="24.75" customHeight="1" thickBot="1">
      <c r="A86" s="798" t="s">
        <v>17</v>
      </c>
      <c r="B86" s="804" t="s">
        <v>409</v>
      </c>
      <c r="C86" s="814">
        <f>SUM(C67+C85)</f>
        <v>817611818</v>
      </c>
      <c r="D86" s="817">
        <f>SUM(D67+D85)</f>
        <v>823690516</v>
      </c>
      <c r="E86" s="501">
        <f>SUM(E67+E85)</f>
        <v>824172889</v>
      </c>
    </row>
    <row r="87" spans="1:5">
      <c r="A87" s="98"/>
      <c r="B87" s="98"/>
      <c r="C87" s="99"/>
      <c r="D87" s="99"/>
      <c r="E87" s="99"/>
    </row>
    <row r="88" spans="1:5" ht="13.5" thickBot="1">
      <c r="A88" s="98"/>
      <c r="B88" s="98"/>
      <c r="C88" s="99"/>
      <c r="D88" s="99"/>
      <c r="E88" s="99"/>
    </row>
    <row r="89" spans="1:5" s="21" customFormat="1" ht="38.1" customHeight="1" thickBot="1">
      <c r="A89" s="492"/>
      <c r="B89" s="493" t="s">
        <v>23</v>
      </c>
      <c r="C89" s="494" t="s">
        <v>5</v>
      </c>
      <c r="D89" s="494" t="s">
        <v>6</v>
      </c>
      <c r="E89" s="495" t="s">
        <v>7</v>
      </c>
    </row>
    <row r="90" spans="1:5" s="22" customFormat="1" ht="12" customHeight="1" thickBot="1">
      <c r="A90" s="18">
        <v>1</v>
      </c>
      <c r="B90" s="19">
        <v>2</v>
      </c>
      <c r="C90" s="19">
        <v>3</v>
      </c>
      <c r="D90" s="19">
        <v>4</v>
      </c>
      <c r="E90" s="20">
        <v>5</v>
      </c>
    </row>
    <row r="91" spans="1:5" s="21" customFormat="1" ht="12" customHeight="1" thickBot="1">
      <c r="A91" s="14" t="s">
        <v>8</v>
      </c>
      <c r="B91" s="17" t="s">
        <v>265</v>
      </c>
      <c r="C91" s="149">
        <f>+C92+C93+C94+C95+C96</f>
        <v>798994963</v>
      </c>
      <c r="D91" s="149">
        <f>+D92+D93+D94+D95+D96</f>
        <v>804688661</v>
      </c>
      <c r="E91" s="73">
        <f>+E92+E93+E94+E95+E96</f>
        <v>801166423</v>
      </c>
    </row>
    <row r="92" spans="1:5" s="21" customFormat="1" ht="12" customHeight="1">
      <c r="A92" s="11" t="s">
        <v>217</v>
      </c>
      <c r="B92" s="6" t="s">
        <v>24</v>
      </c>
      <c r="C92" s="152">
        <v>556362857</v>
      </c>
      <c r="D92" s="152">
        <v>561992257</v>
      </c>
      <c r="E92" s="75">
        <v>561325251</v>
      </c>
    </row>
    <row r="93" spans="1:5" s="21" customFormat="1" ht="12" customHeight="1">
      <c r="A93" s="9" t="s">
        <v>218</v>
      </c>
      <c r="B93" s="5" t="s">
        <v>25</v>
      </c>
      <c r="C93" s="151">
        <v>84508851</v>
      </c>
      <c r="D93" s="151">
        <v>83608851</v>
      </c>
      <c r="E93" s="76">
        <v>82541743</v>
      </c>
    </row>
    <row r="94" spans="1:5" s="21" customFormat="1" ht="12" customHeight="1">
      <c r="A94" s="9" t="s">
        <v>219</v>
      </c>
      <c r="B94" s="5" t="s">
        <v>26</v>
      </c>
      <c r="C94" s="154">
        <v>158123255</v>
      </c>
      <c r="D94" s="154">
        <v>159087553</v>
      </c>
      <c r="E94" s="78">
        <v>157299429</v>
      </c>
    </row>
    <row r="95" spans="1:5" s="21" customFormat="1" ht="12" customHeight="1">
      <c r="A95" s="9" t="s">
        <v>220</v>
      </c>
      <c r="B95" s="7" t="s">
        <v>27</v>
      </c>
      <c r="C95" s="154"/>
      <c r="D95" s="154"/>
      <c r="E95" s="78"/>
    </row>
    <row r="96" spans="1:5" s="21" customFormat="1" ht="12" customHeight="1" thickBot="1">
      <c r="A96" s="9" t="s">
        <v>221</v>
      </c>
      <c r="B96" s="12" t="s">
        <v>28</v>
      </c>
      <c r="C96" s="154"/>
      <c r="D96" s="154"/>
      <c r="E96" s="78"/>
    </row>
    <row r="97" spans="1:5" s="344" customFormat="1" ht="12" hidden="1" customHeight="1">
      <c r="A97" s="342" t="s">
        <v>228</v>
      </c>
      <c r="B97" s="343" t="s">
        <v>222</v>
      </c>
      <c r="C97" s="330"/>
      <c r="D97" s="330"/>
      <c r="E97" s="331"/>
    </row>
    <row r="98" spans="1:5" s="344" customFormat="1" ht="12" hidden="1" customHeight="1">
      <c r="A98" s="342" t="s">
        <v>229</v>
      </c>
      <c r="B98" s="345" t="s">
        <v>223</v>
      </c>
      <c r="C98" s="330"/>
      <c r="D98" s="330"/>
      <c r="E98" s="331"/>
    </row>
    <row r="99" spans="1:5" s="344" customFormat="1" ht="12" hidden="1" customHeight="1">
      <c r="A99" s="342" t="s">
        <v>230</v>
      </c>
      <c r="B99" s="345" t="s">
        <v>224</v>
      </c>
      <c r="C99" s="330"/>
      <c r="D99" s="330"/>
      <c r="E99" s="331"/>
    </row>
    <row r="100" spans="1:5" s="344" customFormat="1" ht="12" hidden="1" customHeight="1">
      <c r="A100" s="342" t="s">
        <v>231</v>
      </c>
      <c r="B100" s="343" t="s">
        <v>225</v>
      </c>
      <c r="C100" s="330"/>
      <c r="D100" s="330"/>
      <c r="E100" s="331"/>
    </row>
    <row r="101" spans="1:5" s="344" customFormat="1" ht="12" hidden="1" customHeight="1">
      <c r="A101" s="346" t="s">
        <v>232</v>
      </c>
      <c r="B101" s="347" t="s">
        <v>226</v>
      </c>
      <c r="C101" s="330"/>
      <c r="D101" s="330"/>
      <c r="E101" s="331"/>
    </row>
    <row r="102" spans="1:5" s="344" customFormat="1" ht="12" hidden="1" customHeight="1">
      <c r="A102" s="342" t="s">
        <v>233</v>
      </c>
      <c r="B102" s="347" t="s">
        <v>227</v>
      </c>
      <c r="C102" s="330"/>
      <c r="D102" s="330"/>
      <c r="E102" s="331"/>
    </row>
    <row r="103" spans="1:5" s="344" customFormat="1" ht="12" hidden="1" customHeight="1">
      <c r="A103" s="348" t="s">
        <v>234</v>
      </c>
      <c r="B103" s="345" t="s">
        <v>240</v>
      </c>
      <c r="C103" s="330"/>
      <c r="D103" s="330"/>
      <c r="E103" s="331"/>
    </row>
    <row r="104" spans="1:5" s="344" customFormat="1" ht="12" hidden="1" customHeight="1">
      <c r="A104" s="348" t="s">
        <v>235</v>
      </c>
      <c r="B104" s="343" t="s">
        <v>241</v>
      </c>
      <c r="C104" s="330"/>
      <c r="D104" s="330"/>
      <c r="E104" s="331"/>
    </row>
    <row r="105" spans="1:5" s="344" customFormat="1" ht="12" hidden="1" customHeight="1">
      <c r="A105" s="348" t="s">
        <v>236</v>
      </c>
      <c r="B105" s="347" t="s">
        <v>242</v>
      </c>
      <c r="C105" s="330"/>
      <c r="D105" s="330"/>
      <c r="E105" s="331"/>
    </row>
    <row r="106" spans="1:5" s="344" customFormat="1" ht="12" hidden="1" customHeight="1">
      <c r="A106" s="348" t="s">
        <v>237</v>
      </c>
      <c r="B106" s="347" t="s">
        <v>243</v>
      </c>
      <c r="C106" s="330"/>
      <c r="D106" s="330"/>
      <c r="E106" s="331"/>
    </row>
    <row r="107" spans="1:5" s="344" customFormat="1" ht="12" hidden="1" customHeight="1">
      <c r="A107" s="348" t="s">
        <v>238</v>
      </c>
      <c r="B107" s="347" t="s">
        <v>244</v>
      </c>
      <c r="C107" s="330"/>
      <c r="D107" s="330"/>
      <c r="E107" s="331"/>
    </row>
    <row r="108" spans="1:5" s="344" customFormat="1" ht="12" hidden="1" customHeight="1">
      <c r="A108" s="349" t="s">
        <v>239</v>
      </c>
      <c r="B108" s="350" t="s">
        <v>245</v>
      </c>
      <c r="C108" s="332"/>
      <c r="D108" s="332"/>
      <c r="E108" s="333"/>
    </row>
    <row r="109" spans="1:5" s="21" customFormat="1" ht="12" customHeight="1" thickBot="1">
      <c r="A109" s="13" t="s">
        <v>9</v>
      </c>
      <c r="B109" s="16" t="s">
        <v>266</v>
      </c>
      <c r="C109" s="150">
        <f>+C110+C111+C112</f>
        <v>18616855</v>
      </c>
      <c r="D109" s="150">
        <f>+D110+D111+D112</f>
        <v>19001855</v>
      </c>
      <c r="E109" s="74">
        <f>+E110+E111+E112</f>
        <v>18777626</v>
      </c>
    </row>
    <row r="110" spans="1:5" s="21" customFormat="1" ht="12" customHeight="1">
      <c r="A110" s="10" t="s">
        <v>246</v>
      </c>
      <c r="B110" s="5" t="s">
        <v>29</v>
      </c>
      <c r="C110" s="153">
        <v>18616855</v>
      </c>
      <c r="D110" s="153">
        <v>19001855</v>
      </c>
      <c r="E110" s="77">
        <v>18777626</v>
      </c>
    </row>
    <row r="111" spans="1:5" s="21" customFormat="1" ht="12" customHeight="1">
      <c r="A111" s="10" t="s">
        <v>247</v>
      </c>
      <c r="B111" s="8" t="s">
        <v>30</v>
      </c>
      <c r="C111" s="151"/>
      <c r="D111" s="151"/>
      <c r="E111" s="76"/>
    </row>
    <row r="112" spans="1:5" s="21" customFormat="1" ht="12" customHeight="1" thickBot="1">
      <c r="A112" s="10" t="s">
        <v>248</v>
      </c>
      <c r="B112" s="341" t="s">
        <v>249</v>
      </c>
      <c r="C112" s="151">
        <f>SUM(C113:C120)</f>
        <v>0</v>
      </c>
      <c r="D112" s="151">
        <f>SUM(D113:D120)</f>
        <v>0</v>
      </c>
      <c r="E112" s="76">
        <f>SUM(E113:E120)</f>
        <v>0</v>
      </c>
    </row>
    <row r="113" spans="1:5" s="344" customFormat="1" ht="60" hidden="1" customHeight="1">
      <c r="A113" s="351" t="s">
        <v>250</v>
      </c>
      <c r="B113" s="64" t="s">
        <v>264</v>
      </c>
      <c r="C113" s="328"/>
      <c r="D113" s="328"/>
      <c r="E113" s="329"/>
    </row>
    <row r="114" spans="1:5" s="344" customFormat="1" ht="60" hidden="1" customHeight="1">
      <c r="A114" s="351" t="s">
        <v>251</v>
      </c>
      <c r="B114" s="352" t="s">
        <v>258</v>
      </c>
      <c r="C114" s="328"/>
      <c r="D114" s="328"/>
      <c r="E114" s="329"/>
    </row>
    <row r="115" spans="1:5" s="344" customFormat="1" ht="16.5" hidden="1" thickBot="1">
      <c r="A115" s="351" t="s">
        <v>252</v>
      </c>
      <c r="B115" s="353" t="s">
        <v>259</v>
      </c>
      <c r="C115" s="328"/>
      <c r="D115" s="328"/>
      <c r="E115" s="329"/>
    </row>
    <row r="116" spans="1:5" s="344" customFormat="1" ht="60" hidden="1" customHeight="1">
      <c r="A116" s="351" t="s">
        <v>253</v>
      </c>
      <c r="B116" s="353" t="s">
        <v>260</v>
      </c>
      <c r="C116" s="354"/>
      <c r="D116" s="354"/>
      <c r="E116" s="355"/>
    </row>
    <row r="117" spans="1:5" s="344" customFormat="1" ht="60" hidden="1" customHeight="1">
      <c r="A117" s="351" t="s">
        <v>254</v>
      </c>
      <c r="B117" s="353" t="s">
        <v>261</v>
      </c>
      <c r="C117" s="354"/>
      <c r="D117" s="354"/>
      <c r="E117" s="355"/>
    </row>
    <row r="118" spans="1:5" s="344" customFormat="1" ht="60" hidden="1" customHeight="1">
      <c r="A118" s="351" t="s">
        <v>255</v>
      </c>
      <c r="B118" s="353" t="s">
        <v>262</v>
      </c>
      <c r="C118" s="354"/>
      <c r="D118" s="354"/>
      <c r="E118" s="355"/>
    </row>
    <row r="119" spans="1:5" s="344" customFormat="1" ht="60" hidden="1" customHeight="1">
      <c r="A119" s="356" t="s">
        <v>256</v>
      </c>
      <c r="B119" s="353" t="s">
        <v>32</v>
      </c>
      <c r="C119" s="357"/>
      <c r="D119" s="357"/>
      <c r="E119" s="358"/>
    </row>
    <row r="120" spans="1:5" s="344" customFormat="1" ht="60" hidden="1" customHeight="1">
      <c r="A120" s="359" t="s">
        <v>257</v>
      </c>
      <c r="B120" s="360" t="s">
        <v>263</v>
      </c>
      <c r="C120" s="357"/>
      <c r="D120" s="357"/>
      <c r="E120" s="358"/>
    </row>
    <row r="121" spans="1:5" s="21" customFormat="1" ht="12" customHeight="1" thickBot="1">
      <c r="A121" s="13" t="s">
        <v>10</v>
      </c>
      <c r="B121" s="361" t="s">
        <v>267</v>
      </c>
      <c r="C121" s="149">
        <f>+C91+C109</f>
        <v>817611818</v>
      </c>
      <c r="D121" s="149">
        <f>+D91+D109</f>
        <v>823690516</v>
      </c>
      <c r="E121" s="73">
        <f>+E91+E109</f>
        <v>819944049</v>
      </c>
    </row>
    <row r="122" spans="1:5" s="21" customFormat="1" ht="12" hidden="1" customHeight="1">
      <c r="A122" s="67" t="s">
        <v>394</v>
      </c>
      <c r="B122" s="424" t="s">
        <v>395</v>
      </c>
      <c r="C122" s="150">
        <f>SUM(C123:C125)</f>
        <v>0</v>
      </c>
      <c r="D122" s="150">
        <f>SUM(D123:D125)</f>
        <v>0</v>
      </c>
      <c r="E122" s="74">
        <f>SUM(E123:E125)</f>
        <v>0</v>
      </c>
    </row>
    <row r="123" spans="1:5" s="21" customFormat="1" ht="12" hidden="1" customHeight="1">
      <c r="A123" s="68" t="s">
        <v>396</v>
      </c>
      <c r="B123" s="69" t="s">
        <v>399</v>
      </c>
      <c r="C123" s="151"/>
      <c r="D123" s="151"/>
      <c r="E123" s="76"/>
    </row>
    <row r="124" spans="1:5" s="21" customFormat="1" ht="12" hidden="1" customHeight="1">
      <c r="A124" s="66" t="s">
        <v>397</v>
      </c>
      <c r="B124" s="63" t="s">
        <v>443</v>
      </c>
      <c r="C124" s="151"/>
      <c r="D124" s="151"/>
      <c r="E124" s="76"/>
    </row>
    <row r="125" spans="1:5" s="21" customFormat="1" ht="12" hidden="1" customHeight="1">
      <c r="A125" s="70" t="s">
        <v>398</v>
      </c>
      <c r="B125" s="71" t="s">
        <v>444</v>
      </c>
      <c r="C125" s="154"/>
      <c r="D125" s="154"/>
      <c r="E125" s="78"/>
    </row>
    <row r="126" spans="1:5" s="21" customFormat="1" ht="12" hidden="1" customHeight="1">
      <c r="A126" s="67" t="s">
        <v>402</v>
      </c>
      <c r="B126" s="424" t="s">
        <v>403</v>
      </c>
      <c r="C126" s="157"/>
      <c r="D126" s="157"/>
      <c r="E126" s="158"/>
    </row>
    <row r="127" spans="1:5" s="21" customFormat="1" ht="12" customHeight="1" thickBot="1">
      <c r="A127" s="425" t="s">
        <v>411</v>
      </c>
      <c r="B127" s="424" t="s">
        <v>410</v>
      </c>
      <c r="C127" s="157">
        <f>SUM(C122+C126)</f>
        <v>0</v>
      </c>
      <c r="D127" s="157">
        <f>SUM(D122+D126)</f>
        <v>0</v>
      </c>
      <c r="E127" s="158">
        <f>SUM(E122+E126)</f>
        <v>0</v>
      </c>
    </row>
    <row r="128" spans="1:5" s="21" customFormat="1" ht="12" customHeight="1" thickBot="1">
      <c r="A128" s="425" t="s">
        <v>412</v>
      </c>
      <c r="B128" s="424" t="s">
        <v>404</v>
      </c>
      <c r="C128" s="157"/>
      <c r="D128" s="157"/>
      <c r="E128" s="158"/>
    </row>
    <row r="129" spans="1:5" s="21" customFormat="1" ht="12" customHeight="1" thickBot="1">
      <c r="A129" s="425" t="s">
        <v>413</v>
      </c>
      <c r="B129" s="424" t="s">
        <v>405</v>
      </c>
      <c r="C129" s="157"/>
      <c r="D129" s="157"/>
      <c r="E129" s="158"/>
    </row>
    <row r="130" spans="1:5" s="21" customFormat="1" ht="12" customHeight="1" thickBot="1">
      <c r="A130" s="65" t="s">
        <v>33</v>
      </c>
      <c r="B130" s="92" t="s">
        <v>406</v>
      </c>
      <c r="C130" s="159">
        <f>SUM(C127:C129)</f>
        <v>0</v>
      </c>
      <c r="D130" s="159">
        <f>SUM(D127:D129)</f>
        <v>0</v>
      </c>
      <c r="E130" s="80">
        <f>SUM(E127:E129)</f>
        <v>0</v>
      </c>
    </row>
    <row r="131" spans="1:5" s="1" customFormat="1" ht="28.5" customHeight="1" thickBot="1">
      <c r="A131" s="72" t="s">
        <v>12</v>
      </c>
      <c r="B131" s="93" t="s">
        <v>414</v>
      </c>
      <c r="C131" s="502">
        <f>SUM(C121+C130)</f>
        <v>817611818</v>
      </c>
      <c r="D131" s="502">
        <f>SUM(D121+D130)</f>
        <v>823690516</v>
      </c>
      <c r="E131" s="503">
        <f>SUM(E121+E130)</f>
        <v>819944049</v>
      </c>
    </row>
  </sheetData>
  <mergeCells count="2">
    <mergeCell ref="B2:D2"/>
    <mergeCell ref="B3:D3"/>
  </mergeCells>
  <pageMargins left="0.7" right="0.7" top="0.75" bottom="0.75" header="0.3" footer="0.3"/>
  <pageSetup paperSize="9" scale="8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131"/>
  <sheetViews>
    <sheetView workbookViewId="0">
      <selection activeCell="L43" sqref="L43"/>
    </sheetView>
  </sheetViews>
  <sheetFormatPr defaultRowHeight="12.75"/>
  <cols>
    <col min="1" max="1" width="9.6640625" style="3" customWidth="1"/>
    <col min="2" max="2" width="61.33203125" style="4" customWidth="1"/>
    <col min="3" max="4" width="14" style="4" bestFit="1" customWidth="1"/>
    <col min="5" max="5" width="18.83203125" style="4" customWidth="1"/>
    <col min="6" max="6" width="15.83203125" style="4" customWidth="1"/>
    <col min="7" max="16384" width="9.33203125" style="4"/>
  </cols>
  <sheetData>
    <row r="1" spans="1:5" s="2" customFormat="1" ht="21" customHeight="1" thickBot="1">
      <c r="A1" s="49"/>
      <c r="B1" s="50"/>
      <c r="C1" s="60"/>
      <c r="D1" s="59"/>
      <c r="E1" s="59" t="s">
        <v>973</v>
      </c>
    </row>
    <row r="2" spans="1:5" s="37" customFormat="1" ht="25.5" customHeight="1">
      <c r="A2" s="496"/>
      <c r="B2" s="1765" t="s">
        <v>650</v>
      </c>
      <c r="C2" s="1766"/>
      <c r="D2" s="1767"/>
      <c r="E2" s="61" t="s">
        <v>124</v>
      </c>
    </row>
    <row r="3" spans="1:5" s="37" customFormat="1" ht="36.75" thickBot="1">
      <c r="A3" s="491" t="s">
        <v>120</v>
      </c>
      <c r="B3" s="1762" t="s">
        <v>538</v>
      </c>
      <c r="C3" s="1763"/>
      <c r="D3" s="1768"/>
      <c r="E3" s="490" t="s">
        <v>530</v>
      </c>
    </row>
    <row r="4" spans="1:5" s="38" customFormat="1" ht="15.95" customHeight="1" thickBot="1">
      <c r="A4" s="53"/>
      <c r="B4" s="53"/>
      <c r="C4" s="53"/>
      <c r="D4" s="54"/>
      <c r="E4" s="54" t="s">
        <v>664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0</v>
      </c>
      <c r="D7" s="457">
        <f>SUM(D15+D8)</f>
        <v>0</v>
      </c>
      <c r="E7" s="574">
        <f>SUM(E15+E8)</f>
        <v>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0</v>
      </c>
      <c r="E15" s="431">
        <f>SUM(E16:E20)</f>
        <v>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/>
      <c r="D20" s="367"/>
      <c r="E20" s="429"/>
    </row>
    <row r="21" spans="1:5" s="40" customFormat="1" ht="60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6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6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6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6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6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6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6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6" s="40" customFormat="1" ht="12" customHeight="1" thickBot="1">
      <c r="A40" s="381" t="s">
        <v>12</v>
      </c>
      <c r="B40" s="392" t="s">
        <v>371</v>
      </c>
      <c r="C40" s="404">
        <f>SUM(C41:C50)</f>
        <v>0</v>
      </c>
      <c r="D40" s="404">
        <f>SUM(D41:D50)</f>
        <v>0</v>
      </c>
      <c r="E40" s="441">
        <f>SUM(E41:E50)</f>
        <v>0</v>
      </c>
      <c r="F40" s="873"/>
    </row>
    <row r="41" spans="1:6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6" s="40" customFormat="1" ht="12" customHeight="1">
      <c r="A42" s="365" t="s">
        <v>303</v>
      </c>
      <c r="B42" s="366" t="s">
        <v>304</v>
      </c>
      <c r="C42" s="370"/>
      <c r="D42" s="370"/>
      <c r="E42" s="437"/>
    </row>
    <row r="43" spans="1:6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6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6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6" s="40" customFormat="1" ht="12" customHeight="1">
      <c r="A46" s="365" t="s">
        <v>311</v>
      </c>
      <c r="B46" s="366" t="s">
        <v>312</v>
      </c>
      <c r="C46" s="370"/>
      <c r="D46" s="370"/>
      <c r="E46" s="437"/>
    </row>
    <row r="47" spans="1:6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6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375" t="s">
        <v>636</v>
      </c>
      <c r="B50" s="376" t="s">
        <v>320</v>
      </c>
      <c r="C50" s="390"/>
      <c r="D50" s="390"/>
      <c r="E50" s="436"/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408">
        <f>SUM(C58:C60)</f>
        <v>0</v>
      </c>
      <c r="D57" s="408">
        <f>SUM(D58:D60)</f>
        <v>0</v>
      </c>
      <c r="E57" s="445">
        <f>SUM(E58:E60)</f>
        <v>0</v>
      </c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2"/>
    </row>
    <row r="64" spans="1:5" ht="60" hidden="1" customHeight="1">
      <c r="A64" s="365" t="s">
        <v>381</v>
      </c>
      <c r="B64" s="366" t="s">
        <v>380</v>
      </c>
      <c r="C64" s="370"/>
      <c r="D64" s="370"/>
      <c r="E64" s="437"/>
    </row>
    <row r="65" spans="1:5" ht="60" hidden="1" customHeight="1">
      <c r="A65" s="365" t="s">
        <v>382</v>
      </c>
      <c r="B65" s="366" t="s">
        <v>335</v>
      </c>
      <c r="C65" s="371"/>
      <c r="D65" s="371"/>
      <c r="E65" s="439"/>
    </row>
    <row r="66" spans="1:5" ht="60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0</v>
      </c>
      <c r="D67" s="497">
        <f>SUM(D8+D15+D22+D29+D40+D51+D57+D62)</f>
        <v>0</v>
      </c>
      <c r="E67" s="573">
        <f>SUM(E8+E15+E22+E29+E40+E51+E57+E62)</f>
        <v>0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442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437"/>
    </row>
    <row r="70" spans="1:5" ht="12" hidden="1" customHeight="1">
      <c r="A70" s="365" t="s">
        <v>339</v>
      </c>
      <c r="B70" s="366" t="s">
        <v>340</v>
      </c>
      <c r="C70" s="370"/>
      <c r="D70" s="370"/>
      <c r="E70" s="437"/>
    </row>
    <row r="71" spans="1:5" ht="12" hidden="1" customHeight="1">
      <c r="A71" s="365" t="s">
        <v>341</v>
      </c>
      <c r="B71" s="373" t="s">
        <v>342</v>
      </c>
      <c r="C71" s="372"/>
      <c r="D71" s="372"/>
      <c r="E71" s="448"/>
    </row>
    <row r="72" spans="1:5" ht="12" hidden="1" customHeight="1">
      <c r="A72" s="418" t="s">
        <v>388</v>
      </c>
      <c r="B72" s="369" t="s">
        <v>343</v>
      </c>
      <c r="C72" s="374"/>
      <c r="D72" s="374"/>
      <c r="E72" s="449"/>
    </row>
    <row r="73" spans="1:5" ht="12" hidden="1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449">
        <f>SUM(E74:E75)</f>
        <v>0</v>
      </c>
    </row>
    <row r="74" spans="1:5" ht="12" hidden="1" customHeight="1">
      <c r="A74" s="365" t="s">
        <v>345</v>
      </c>
      <c r="B74" s="366" t="s">
        <v>346</v>
      </c>
      <c r="C74" s="374"/>
      <c r="D74" s="460"/>
      <c r="E74" s="461"/>
    </row>
    <row r="75" spans="1:5" ht="12" hidden="1" customHeight="1">
      <c r="A75" s="365" t="s">
        <v>347</v>
      </c>
      <c r="B75" s="366" t="s">
        <v>348</v>
      </c>
      <c r="C75" s="374"/>
      <c r="D75" s="460"/>
      <c r="E75" s="461"/>
    </row>
    <row r="76" spans="1:5" s="41" customFormat="1" ht="12" hidden="1" customHeight="1">
      <c r="A76" s="463" t="s">
        <v>445</v>
      </c>
      <c r="B76" s="464" t="s">
        <v>446</v>
      </c>
      <c r="C76" s="462"/>
      <c r="D76" s="462"/>
      <c r="E76" s="465"/>
    </row>
    <row r="77" spans="1:5" ht="12" customHeight="1">
      <c r="A77" s="418" t="s">
        <v>389</v>
      </c>
      <c r="B77" s="369" t="s">
        <v>344</v>
      </c>
      <c r="C77" s="374">
        <f>SUM(C78:C79)</f>
        <v>0</v>
      </c>
      <c r="D77" s="374">
        <f>SUM(D78:D79)</f>
        <v>0</v>
      </c>
      <c r="E77" s="449">
        <f>SUM(E78:E79)</f>
        <v>0</v>
      </c>
    </row>
    <row r="78" spans="1:5" ht="12" customHeight="1">
      <c r="A78" s="365" t="s">
        <v>345</v>
      </c>
      <c r="B78" s="366" t="s">
        <v>346</v>
      </c>
      <c r="C78" s="460"/>
      <c r="D78" s="460"/>
      <c r="E78" s="461"/>
    </row>
    <row r="79" spans="1:5" ht="12" customHeight="1">
      <c r="A79" s="365" t="s">
        <v>347</v>
      </c>
      <c r="B79" s="366" t="s">
        <v>348</v>
      </c>
      <c r="C79" s="374"/>
      <c r="D79" s="460"/>
      <c r="E79" s="461"/>
    </row>
    <row r="80" spans="1:5" s="41" customFormat="1" ht="12" customHeight="1" thickBot="1">
      <c r="A80" s="463" t="s">
        <v>445</v>
      </c>
      <c r="B80" s="464" t="s">
        <v>446</v>
      </c>
      <c r="C80" s="462"/>
      <c r="D80" s="462"/>
      <c r="E80" s="465"/>
    </row>
    <row r="81" spans="1:5" s="41" customFormat="1" ht="12" customHeight="1" thickBot="1">
      <c r="A81" s="498" t="s">
        <v>531</v>
      </c>
      <c r="B81" s="815" t="s">
        <v>532</v>
      </c>
      <c r="C81" s="156"/>
      <c r="D81" s="156"/>
      <c r="E81" s="577"/>
    </row>
    <row r="82" spans="1:5" ht="12" customHeight="1" thickBot="1">
      <c r="A82" s="798" t="s">
        <v>390</v>
      </c>
      <c r="B82" s="800" t="s">
        <v>391</v>
      </c>
      <c r="C82" s="156"/>
      <c r="D82" s="156"/>
      <c r="E82" s="577">
        <f>SUM(E77+E80+E81)</f>
        <v>0</v>
      </c>
    </row>
    <row r="83" spans="1:5" ht="12" customHeight="1" thickBot="1">
      <c r="A83" s="798" t="s">
        <v>407</v>
      </c>
      <c r="B83" s="800" t="s">
        <v>392</v>
      </c>
      <c r="C83" s="156"/>
      <c r="D83" s="156"/>
      <c r="E83" s="577"/>
    </row>
    <row r="84" spans="1:5" ht="12" customHeight="1" thickBot="1">
      <c r="A84" s="798" t="s">
        <v>408</v>
      </c>
      <c r="B84" s="800" t="s">
        <v>393</v>
      </c>
      <c r="C84" s="156"/>
      <c r="D84" s="156"/>
      <c r="E84" s="577"/>
    </row>
    <row r="85" spans="1:5" ht="12" customHeight="1" thickBot="1">
      <c r="A85" s="798" t="s">
        <v>16</v>
      </c>
      <c r="B85" s="801" t="s">
        <v>386</v>
      </c>
      <c r="C85" s="156">
        <f>SUM(C82:C84)</f>
        <v>0</v>
      </c>
      <c r="D85" s="156">
        <f>SUM(D82:D84)</f>
        <v>0</v>
      </c>
      <c r="E85" s="577">
        <f>SUM(E82:E84)</f>
        <v>0</v>
      </c>
    </row>
    <row r="86" spans="1:5" ht="24.75" customHeight="1" thickBot="1">
      <c r="A86" s="798" t="s">
        <v>17</v>
      </c>
      <c r="B86" s="804" t="s">
        <v>409</v>
      </c>
      <c r="C86" s="814">
        <f>SUM(C67+C85)</f>
        <v>0</v>
      </c>
      <c r="D86" s="814">
        <f>SUM(D67+D85)</f>
        <v>0</v>
      </c>
      <c r="E86" s="878">
        <v>0</v>
      </c>
    </row>
    <row r="87" spans="1:5">
      <c r="A87" s="98"/>
      <c r="B87" s="98"/>
      <c r="C87" s="99"/>
      <c r="D87" s="99"/>
      <c r="E87" s="99"/>
    </row>
    <row r="88" spans="1:5" ht="13.5" thickBot="1">
      <c r="A88" s="98"/>
      <c r="B88" s="98"/>
      <c r="C88" s="99"/>
      <c r="D88" s="99"/>
      <c r="E88" s="99"/>
    </row>
    <row r="89" spans="1:5" s="21" customFormat="1" ht="38.1" customHeight="1" thickBot="1">
      <c r="A89" s="492"/>
      <c r="B89" s="493" t="s">
        <v>23</v>
      </c>
      <c r="C89" s="494" t="s">
        <v>5</v>
      </c>
      <c r="D89" s="494" t="s">
        <v>6</v>
      </c>
      <c r="E89" s="495" t="s">
        <v>7</v>
      </c>
    </row>
    <row r="90" spans="1:5" s="22" customFormat="1" ht="12" customHeight="1" thickBot="1">
      <c r="A90" s="18">
        <v>1</v>
      </c>
      <c r="B90" s="19">
        <v>2</v>
      </c>
      <c r="C90" s="19">
        <v>3</v>
      </c>
      <c r="D90" s="19">
        <v>4</v>
      </c>
      <c r="E90" s="20">
        <v>5</v>
      </c>
    </row>
    <row r="91" spans="1:5" s="21" customFormat="1" ht="12" customHeight="1" thickBot="1">
      <c r="A91" s="14" t="s">
        <v>8</v>
      </c>
      <c r="B91" s="17" t="s">
        <v>265</v>
      </c>
      <c r="C91" s="149">
        <f>+C92+C93+C94+C95+C96</f>
        <v>0</v>
      </c>
      <c r="D91" s="149">
        <f>+D92+D93+D94+D95+D96</f>
        <v>0</v>
      </c>
      <c r="E91" s="73">
        <f>+E92+E93+E94+E95+E96</f>
        <v>0</v>
      </c>
    </row>
    <row r="92" spans="1:5" s="21" customFormat="1" ht="12" customHeight="1">
      <c r="A92" s="11" t="s">
        <v>217</v>
      </c>
      <c r="B92" s="6" t="s">
        <v>24</v>
      </c>
      <c r="C92" s="152"/>
      <c r="D92" s="152"/>
      <c r="E92" s="75"/>
    </row>
    <row r="93" spans="1:5" s="21" customFormat="1" ht="12" customHeight="1">
      <c r="A93" s="9" t="s">
        <v>218</v>
      </c>
      <c r="B93" s="5" t="s">
        <v>25</v>
      </c>
      <c r="C93" s="151"/>
      <c r="D93" s="151"/>
      <c r="E93" s="76"/>
    </row>
    <row r="94" spans="1:5" s="21" customFormat="1" ht="12" customHeight="1">
      <c r="A94" s="9" t="s">
        <v>219</v>
      </c>
      <c r="B94" s="5" t="s">
        <v>26</v>
      </c>
      <c r="C94" s="154"/>
      <c r="D94" s="154"/>
      <c r="E94" s="78"/>
    </row>
    <row r="95" spans="1:5" s="21" customFormat="1" ht="12" customHeight="1">
      <c r="A95" s="9" t="s">
        <v>220</v>
      </c>
      <c r="B95" s="7" t="s">
        <v>27</v>
      </c>
      <c r="C95" s="154"/>
      <c r="D95" s="154"/>
      <c r="E95" s="78"/>
    </row>
    <row r="96" spans="1:5" s="21" customFormat="1" ht="12" customHeight="1" thickBot="1">
      <c r="A96" s="9" t="s">
        <v>221</v>
      </c>
      <c r="B96" s="12" t="s">
        <v>28</v>
      </c>
      <c r="C96" s="154">
        <f>SUM(C97:C108)</f>
        <v>0</v>
      </c>
      <c r="D96" s="154"/>
      <c r="E96" s="78"/>
    </row>
    <row r="97" spans="1:5" s="344" customFormat="1" ht="12" hidden="1" customHeight="1">
      <c r="A97" s="342" t="s">
        <v>228</v>
      </c>
      <c r="B97" s="343" t="s">
        <v>222</v>
      </c>
      <c r="C97" s="330"/>
      <c r="D97" s="330"/>
      <c r="E97" s="331"/>
    </row>
    <row r="98" spans="1:5" s="344" customFormat="1" ht="12" hidden="1" customHeight="1">
      <c r="A98" s="342" t="s">
        <v>229</v>
      </c>
      <c r="B98" s="345" t="s">
        <v>223</v>
      </c>
      <c r="C98" s="330"/>
      <c r="D98" s="330"/>
      <c r="E98" s="331"/>
    </row>
    <row r="99" spans="1:5" s="344" customFormat="1" ht="12" hidden="1" customHeight="1">
      <c r="A99" s="342" t="s">
        <v>230</v>
      </c>
      <c r="B99" s="345" t="s">
        <v>224</v>
      </c>
      <c r="C99" s="330"/>
      <c r="D99" s="330"/>
      <c r="E99" s="331"/>
    </row>
    <row r="100" spans="1:5" s="344" customFormat="1" ht="12" hidden="1" customHeight="1">
      <c r="A100" s="342" t="s">
        <v>231</v>
      </c>
      <c r="B100" s="343" t="s">
        <v>225</v>
      </c>
      <c r="C100" s="330"/>
      <c r="D100" s="330"/>
      <c r="E100" s="331"/>
    </row>
    <row r="101" spans="1:5" s="344" customFormat="1" ht="12" hidden="1" customHeight="1">
      <c r="A101" s="346" t="s">
        <v>232</v>
      </c>
      <c r="B101" s="347" t="s">
        <v>226</v>
      </c>
      <c r="C101" s="330"/>
      <c r="D101" s="330"/>
      <c r="E101" s="331"/>
    </row>
    <row r="102" spans="1:5" s="344" customFormat="1" ht="12" hidden="1" customHeight="1">
      <c r="A102" s="342" t="s">
        <v>233</v>
      </c>
      <c r="B102" s="347" t="s">
        <v>227</v>
      </c>
      <c r="C102" s="330"/>
      <c r="D102" s="330"/>
      <c r="E102" s="331"/>
    </row>
    <row r="103" spans="1:5" s="344" customFormat="1" ht="12" hidden="1" customHeight="1">
      <c r="A103" s="348" t="s">
        <v>234</v>
      </c>
      <c r="B103" s="345" t="s">
        <v>240</v>
      </c>
      <c r="C103" s="330"/>
      <c r="D103" s="330"/>
      <c r="E103" s="331"/>
    </row>
    <row r="104" spans="1:5" s="344" customFormat="1" ht="12" hidden="1" customHeight="1">
      <c r="A104" s="348" t="s">
        <v>235</v>
      </c>
      <c r="B104" s="343" t="s">
        <v>241</v>
      </c>
      <c r="C104" s="330"/>
      <c r="D104" s="330"/>
      <c r="E104" s="331"/>
    </row>
    <row r="105" spans="1:5" s="344" customFormat="1" ht="12" hidden="1" customHeight="1">
      <c r="A105" s="348" t="s">
        <v>236</v>
      </c>
      <c r="B105" s="347" t="s">
        <v>242</v>
      </c>
      <c r="C105" s="330"/>
      <c r="D105" s="330"/>
      <c r="E105" s="331"/>
    </row>
    <row r="106" spans="1:5" s="344" customFormat="1" ht="12" hidden="1" customHeight="1">
      <c r="A106" s="348" t="s">
        <v>237</v>
      </c>
      <c r="B106" s="347" t="s">
        <v>243</v>
      </c>
      <c r="C106" s="330"/>
      <c r="D106" s="330"/>
      <c r="E106" s="331"/>
    </row>
    <row r="107" spans="1:5" s="344" customFormat="1" ht="12" hidden="1" customHeight="1">
      <c r="A107" s="348" t="s">
        <v>238</v>
      </c>
      <c r="B107" s="347" t="s">
        <v>244</v>
      </c>
      <c r="C107" s="330"/>
      <c r="D107" s="330"/>
      <c r="E107" s="331"/>
    </row>
    <row r="108" spans="1:5" s="344" customFormat="1" ht="12" hidden="1" customHeight="1">
      <c r="A108" s="349" t="s">
        <v>239</v>
      </c>
      <c r="B108" s="350" t="s">
        <v>245</v>
      </c>
      <c r="C108" s="332"/>
      <c r="D108" s="332"/>
      <c r="E108" s="333"/>
    </row>
    <row r="109" spans="1:5" s="21" customFormat="1" ht="12" customHeight="1" thickBot="1">
      <c r="A109" s="13" t="s">
        <v>9</v>
      </c>
      <c r="B109" s="16" t="s">
        <v>266</v>
      </c>
      <c r="C109" s="150">
        <f>+C110+C111+C112</f>
        <v>0</v>
      </c>
      <c r="D109" s="150">
        <f>+D110+D111+D112</f>
        <v>0</v>
      </c>
      <c r="E109" s="74">
        <f>+E110+E111+E112</f>
        <v>0</v>
      </c>
    </row>
    <row r="110" spans="1:5" s="21" customFormat="1" ht="12" customHeight="1">
      <c r="A110" s="10" t="s">
        <v>246</v>
      </c>
      <c r="B110" s="5" t="s">
        <v>29</v>
      </c>
      <c r="C110" s="153"/>
      <c r="D110" s="153"/>
      <c r="E110" s="77"/>
    </row>
    <row r="111" spans="1:5" s="21" customFormat="1" ht="12" customHeight="1">
      <c r="A111" s="10" t="s">
        <v>247</v>
      </c>
      <c r="B111" s="8" t="s">
        <v>30</v>
      </c>
      <c r="C111" s="151"/>
      <c r="D111" s="151"/>
      <c r="E111" s="76"/>
    </row>
    <row r="112" spans="1:5" s="21" customFormat="1" ht="12" customHeight="1" thickBot="1">
      <c r="A112" s="10" t="s">
        <v>248</v>
      </c>
      <c r="B112" s="341" t="s">
        <v>249</v>
      </c>
      <c r="C112" s="151">
        <f>SUM(C113:C120)</f>
        <v>0</v>
      </c>
      <c r="D112" s="151">
        <f>SUM(D113:D120)</f>
        <v>0</v>
      </c>
      <c r="E112" s="76">
        <f>SUM(E113:E120)</f>
        <v>0</v>
      </c>
    </row>
    <row r="113" spans="1:5" s="344" customFormat="1" ht="60" hidden="1" customHeight="1">
      <c r="A113" s="351" t="s">
        <v>250</v>
      </c>
      <c r="B113" s="64" t="s">
        <v>264</v>
      </c>
      <c r="C113" s="328"/>
      <c r="D113" s="328"/>
      <c r="E113" s="329"/>
    </row>
    <row r="114" spans="1:5" s="344" customFormat="1" ht="60" hidden="1" customHeight="1">
      <c r="A114" s="351" t="s">
        <v>251</v>
      </c>
      <c r="B114" s="352" t="s">
        <v>258</v>
      </c>
      <c r="C114" s="328"/>
      <c r="D114" s="328"/>
      <c r="E114" s="329"/>
    </row>
    <row r="115" spans="1:5" s="344" customFormat="1" ht="16.5" hidden="1" thickBot="1">
      <c r="A115" s="351" t="s">
        <v>252</v>
      </c>
      <c r="B115" s="353" t="s">
        <v>259</v>
      </c>
      <c r="C115" s="328"/>
      <c r="D115" s="328"/>
      <c r="E115" s="329"/>
    </row>
    <row r="116" spans="1:5" s="344" customFormat="1" ht="60" hidden="1" customHeight="1">
      <c r="A116" s="351" t="s">
        <v>253</v>
      </c>
      <c r="B116" s="353" t="s">
        <v>260</v>
      </c>
      <c r="C116" s="354"/>
      <c r="D116" s="354"/>
      <c r="E116" s="355"/>
    </row>
    <row r="117" spans="1:5" s="344" customFormat="1" ht="60" hidden="1" customHeight="1">
      <c r="A117" s="351" t="s">
        <v>254</v>
      </c>
      <c r="B117" s="353" t="s">
        <v>261</v>
      </c>
      <c r="C117" s="354"/>
      <c r="D117" s="354"/>
      <c r="E117" s="355"/>
    </row>
    <row r="118" spans="1:5" s="344" customFormat="1" ht="60" hidden="1" customHeight="1">
      <c r="A118" s="351" t="s">
        <v>255</v>
      </c>
      <c r="B118" s="353" t="s">
        <v>262</v>
      </c>
      <c r="C118" s="354"/>
      <c r="D118" s="354"/>
      <c r="E118" s="355"/>
    </row>
    <row r="119" spans="1:5" s="344" customFormat="1" ht="60" hidden="1" customHeight="1">
      <c r="A119" s="356" t="s">
        <v>256</v>
      </c>
      <c r="B119" s="353" t="s">
        <v>32</v>
      </c>
      <c r="C119" s="357"/>
      <c r="D119" s="357"/>
      <c r="E119" s="358"/>
    </row>
    <row r="120" spans="1:5" s="344" customFormat="1" ht="60" hidden="1" customHeight="1">
      <c r="A120" s="359" t="s">
        <v>257</v>
      </c>
      <c r="B120" s="360" t="s">
        <v>263</v>
      </c>
      <c r="C120" s="357"/>
      <c r="D120" s="357"/>
      <c r="E120" s="358"/>
    </row>
    <row r="121" spans="1:5" s="21" customFormat="1" ht="12" customHeight="1" thickBot="1">
      <c r="A121" s="13" t="s">
        <v>10</v>
      </c>
      <c r="B121" s="361" t="s">
        <v>267</v>
      </c>
      <c r="C121" s="149">
        <f>+C91+C109</f>
        <v>0</v>
      </c>
      <c r="D121" s="149">
        <f>+D91+D109</f>
        <v>0</v>
      </c>
      <c r="E121" s="73">
        <f>+E91+E109</f>
        <v>0</v>
      </c>
    </row>
    <row r="122" spans="1:5" s="21" customFormat="1" ht="12" hidden="1" customHeight="1">
      <c r="A122" s="67" t="s">
        <v>394</v>
      </c>
      <c r="B122" s="424" t="s">
        <v>395</v>
      </c>
      <c r="C122" s="150">
        <f>SUM(C123:C125)</f>
        <v>0</v>
      </c>
      <c r="D122" s="150">
        <f>SUM(D123:D125)</f>
        <v>0</v>
      </c>
      <c r="E122" s="74">
        <f>SUM(E123:E125)</f>
        <v>0</v>
      </c>
    </row>
    <row r="123" spans="1:5" s="21" customFormat="1" ht="12" hidden="1" customHeight="1">
      <c r="A123" s="68" t="s">
        <v>396</v>
      </c>
      <c r="B123" s="69" t="s">
        <v>399</v>
      </c>
      <c r="C123" s="151"/>
      <c r="D123" s="151"/>
      <c r="E123" s="76"/>
    </row>
    <row r="124" spans="1:5" s="21" customFormat="1" ht="12" hidden="1" customHeight="1">
      <c r="A124" s="66" t="s">
        <v>397</v>
      </c>
      <c r="B124" s="63" t="s">
        <v>443</v>
      </c>
      <c r="C124" s="151"/>
      <c r="D124" s="151"/>
      <c r="E124" s="76"/>
    </row>
    <row r="125" spans="1:5" s="21" customFormat="1" ht="12" hidden="1" customHeight="1">
      <c r="A125" s="70" t="s">
        <v>398</v>
      </c>
      <c r="B125" s="71" t="s">
        <v>444</v>
      </c>
      <c r="C125" s="154"/>
      <c r="D125" s="154"/>
      <c r="E125" s="78"/>
    </row>
    <row r="126" spans="1:5" s="21" customFormat="1" ht="12" hidden="1" customHeight="1">
      <c r="A126" s="67" t="s">
        <v>402</v>
      </c>
      <c r="B126" s="424" t="s">
        <v>403</v>
      </c>
      <c r="C126" s="157"/>
      <c r="D126" s="157"/>
      <c r="E126" s="158"/>
    </row>
    <row r="127" spans="1:5" s="21" customFormat="1" ht="12" customHeight="1" thickBot="1">
      <c r="A127" s="425" t="s">
        <v>411</v>
      </c>
      <c r="B127" s="424" t="s">
        <v>410</v>
      </c>
      <c r="C127" s="157">
        <f>SUM(C122+C126)</f>
        <v>0</v>
      </c>
      <c r="D127" s="157">
        <f>SUM(D122+D126)</f>
        <v>0</v>
      </c>
      <c r="E127" s="158">
        <f>SUM(E122+E126)</f>
        <v>0</v>
      </c>
    </row>
    <row r="128" spans="1:5" s="21" customFormat="1" ht="12" customHeight="1" thickBot="1">
      <c r="A128" s="425" t="s">
        <v>412</v>
      </c>
      <c r="B128" s="424" t="s">
        <v>404</v>
      </c>
      <c r="C128" s="157"/>
      <c r="D128" s="157"/>
      <c r="E128" s="158"/>
    </row>
    <row r="129" spans="1:5" s="21" customFormat="1" ht="12" customHeight="1" thickBot="1">
      <c r="A129" s="425" t="s">
        <v>413</v>
      </c>
      <c r="B129" s="424" t="s">
        <v>405</v>
      </c>
      <c r="C129" s="157"/>
      <c r="D129" s="157"/>
      <c r="E129" s="158"/>
    </row>
    <row r="130" spans="1:5" s="21" customFormat="1" ht="12" customHeight="1" thickBot="1">
      <c r="A130" s="65" t="s">
        <v>33</v>
      </c>
      <c r="B130" s="92" t="s">
        <v>406</v>
      </c>
      <c r="C130" s="159">
        <f>SUM(C127:C129)</f>
        <v>0</v>
      </c>
      <c r="D130" s="159">
        <f>SUM(D127:D129)</f>
        <v>0</v>
      </c>
      <c r="E130" s="80">
        <f>SUM(E127:E129)</f>
        <v>0</v>
      </c>
    </row>
    <row r="131" spans="1:5" s="1" customFormat="1" ht="28.5" customHeight="1" thickBot="1">
      <c r="A131" s="72" t="s">
        <v>12</v>
      </c>
      <c r="B131" s="93" t="s">
        <v>414</v>
      </c>
      <c r="C131" s="502">
        <f>SUM(C121+C130)</f>
        <v>0</v>
      </c>
      <c r="D131" s="502">
        <f>SUM(D121+D130)</f>
        <v>0</v>
      </c>
      <c r="E131" s="878">
        <f>SUM(E121+E130)</f>
        <v>0</v>
      </c>
    </row>
  </sheetData>
  <mergeCells count="2">
    <mergeCell ref="B2:D2"/>
    <mergeCell ref="B3:D3"/>
  </mergeCells>
  <pageMargins left="0.7" right="0.7" top="0.75" bottom="0.75" header="0.3" footer="0.3"/>
  <pageSetup paperSize="9" scale="83" orientation="portrait" horizontalDpi="1200" verticalDpi="1200" r:id="rId1"/>
  <colBreaks count="1" manualBreakCount="1">
    <brk id="5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E131"/>
  <sheetViews>
    <sheetView workbookViewId="0">
      <selection activeCell="L29" sqref="L29"/>
    </sheetView>
  </sheetViews>
  <sheetFormatPr defaultRowHeight="12.75"/>
  <cols>
    <col min="1" max="1" width="9.6640625" style="3" customWidth="1"/>
    <col min="2" max="2" width="61.33203125" style="4" customWidth="1"/>
    <col min="3" max="4" width="11" style="4" customWidth="1"/>
    <col min="5" max="5" width="10.33203125" style="4" customWidth="1"/>
    <col min="6" max="6" width="15.83203125" style="4" customWidth="1"/>
    <col min="7" max="16384" width="9.33203125" style="4"/>
  </cols>
  <sheetData>
    <row r="1" spans="1:5" s="2" customFormat="1" ht="21" customHeight="1" thickBot="1">
      <c r="A1" s="49"/>
      <c r="B1" s="50"/>
      <c r="C1" s="60"/>
      <c r="D1" s="59"/>
      <c r="E1" s="59" t="s">
        <v>974</v>
      </c>
    </row>
    <row r="2" spans="1:5" s="37" customFormat="1" ht="25.5" customHeight="1">
      <c r="A2" s="496"/>
      <c r="B2" s="1765" t="s">
        <v>650</v>
      </c>
      <c r="C2" s="1766"/>
      <c r="D2" s="1767"/>
      <c r="E2" s="61" t="s">
        <v>124</v>
      </c>
    </row>
    <row r="3" spans="1:5" s="37" customFormat="1" ht="36.75" thickBot="1">
      <c r="A3" s="491" t="s">
        <v>120</v>
      </c>
      <c r="B3" s="1762" t="s">
        <v>600</v>
      </c>
      <c r="C3" s="1763"/>
      <c r="D3" s="1768"/>
      <c r="E3" s="490" t="s">
        <v>530</v>
      </c>
    </row>
    <row r="4" spans="1:5" s="38" customFormat="1" ht="15.95" customHeight="1" thickBot="1">
      <c r="A4" s="53"/>
      <c r="B4" s="53" t="s">
        <v>608</v>
      </c>
      <c r="C4" s="53"/>
      <c r="D4" s="54"/>
      <c r="E4" s="54" t="s">
        <v>664</v>
      </c>
    </row>
    <row r="5" spans="1:5" ht="36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0</v>
      </c>
      <c r="D7" s="457">
        <f>SUM(D15+D8)</f>
        <v>0</v>
      </c>
      <c r="E7" s="457">
        <f>SUM(E15+E8)</f>
        <v>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0</v>
      </c>
      <c r="E15" s="431">
        <f>SUM(E16:E20)</f>
        <v>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/>
      <c r="D20" s="367"/>
      <c r="E20" s="429"/>
    </row>
    <row r="21" spans="1:5" s="40" customFormat="1" ht="60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04">
        <f>SUM(C41:C50)</f>
        <v>0</v>
      </c>
      <c r="D40" s="404">
        <f>SUM(D41:D50)</f>
        <v>0</v>
      </c>
      <c r="E40" s="441">
        <f>SUM(E41:E50)</f>
        <v>0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/>
      <c r="D42" s="370"/>
      <c r="E42" s="437"/>
    </row>
    <row r="43" spans="1:5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/>
      <c r="D46" s="370"/>
      <c r="E46" s="437"/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375" t="s">
        <v>319</v>
      </c>
      <c r="B50" s="376" t="s">
        <v>320</v>
      </c>
      <c r="C50" s="390"/>
      <c r="D50" s="390"/>
      <c r="E50" s="436"/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408">
        <f>SUM(C58:C60)</f>
        <v>0</v>
      </c>
      <c r="D57" s="408">
        <f>SUM(D58:D60)</f>
        <v>0</v>
      </c>
      <c r="E57" s="445">
        <f>SUM(E58:E60)</f>
        <v>0</v>
      </c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2"/>
    </row>
    <row r="64" spans="1:5" ht="60" hidden="1" customHeight="1">
      <c r="A64" s="365" t="s">
        <v>381</v>
      </c>
      <c r="B64" s="366" t="s">
        <v>380</v>
      </c>
      <c r="C64" s="370"/>
      <c r="D64" s="370"/>
      <c r="E64" s="437"/>
    </row>
    <row r="65" spans="1:5" ht="60" hidden="1" customHeight="1">
      <c r="A65" s="365" t="s">
        <v>382</v>
      </c>
      <c r="B65" s="366" t="s">
        <v>335</v>
      </c>
      <c r="C65" s="371"/>
      <c r="D65" s="371"/>
      <c r="E65" s="439"/>
    </row>
    <row r="66" spans="1:5" ht="60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0</v>
      </c>
      <c r="D67" s="497">
        <f>SUM(D8+D15+D22+D29+D40+D51+D57+D62)</f>
        <v>0</v>
      </c>
      <c r="E67" s="573">
        <f>SUM(E8+E15+E22+E29+E40+E51+E57+E62)</f>
        <v>0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579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580"/>
    </row>
    <row r="70" spans="1:5" ht="12" hidden="1" customHeight="1">
      <c r="A70" s="365" t="s">
        <v>339</v>
      </c>
      <c r="B70" s="366" t="s">
        <v>340</v>
      </c>
      <c r="C70" s="370"/>
      <c r="D70" s="370"/>
      <c r="E70" s="580"/>
    </row>
    <row r="71" spans="1:5" ht="12" hidden="1" customHeight="1">
      <c r="A71" s="365" t="s">
        <v>341</v>
      </c>
      <c r="B71" s="373" t="s">
        <v>342</v>
      </c>
      <c r="C71" s="372"/>
      <c r="D71" s="372"/>
      <c r="E71" s="581"/>
    </row>
    <row r="72" spans="1:5" ht="12" hidden="1" customHeight="1">
      <c r="A72" s="418" t="s">
        <v>388</v>
      </c>
      <c r="B72" s="369" t="s">
        <v>343</v>
      </c>
      <c r="C72" s="374"/>
      <c r="D72" s="374"/>
      <c r="E72" s="582"/>
    </row>
    <row r="73" spans="1:5" ht="12" hidden="1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582">
        <f>SUM(E74:E75)</f>
        <v>0</v>
      </c>
    </row>
    <row r="74" spans="1:5" ht="12" hidden="1" customHeight="1">
      <c r="A74" s="365" t="s">
        <v>345</v>
      </c>
      <c r="B74" s="366" t="s">
        <v>346</v>
      </c>
      <c r="C74" s="374"/>
      <c r="D74" s="460"/>
      <c r="E74" s="583"/>
    </row>
    <row r="75" spans="1:5" ht="12" hidden="1" customHeight="1">
      <c r="A75" s="365" t="s">
        <v>347</v>
      </c>
      <c r="B75" s="366" t="s">
        <v>348</v>
      </c>
      <c r="C75" s="374"/>
      <c r="D75" s="460"/>
      <c r="E75" s="583"/>
    </row>
    <row r="76" spans="1:5" s="41" customFormat="1" ht="12" hidden="1" customHeight="1">
      <c r="A76" s="463" t="s">
        <v>445</v>
      </c>
      <c r="B76" s="464" t="s">
        <v>446</v>
      </c>
      <c r="C76" s="462"/>
      <c r="D76" s="462"/>
      <c r="E76" s="584"/>
    </row>
    <row r="77" spans="1:5" ht="12" customHeight="1">
      <c r="A77" s="418" t="s">
        <v>389</v>
      </c>
      <c r="B77" s="369" t="s">
        <v>344</v>
      </c>
      <c r="C77" s="374">
        <f>SUM(C78:C79)</f>
        <v>0</v>
      </c>
      <c r="D77" s="374">
        <f>SUM(D78:D79)</f>
        <v>0</v>
      </c>
      <c r="E77" s="582">
        <f>SUM(E78:E79)</f>
        <v>0</v>
      </c>
    </row>
    <row r="78" spans="1:5" ht="12" customHeight="1">
      <c r="A78" s="365" t="s">
        <v>345</v>
      </c>
      <c r="B78" s="366" t="s">
        <v>346</v>
      </c>
      <c r="C78" s="374"/>
      <c r="D78" s="460"/>
      <c r="E78" s="583"/>
    </row>
    <row r="79" spans="1:5" ht="12" customHeight="1">
      <c r="A79" s="365" t="s">
        <v>347</v>
      </c>
      <c r="B79" s="366" t="s">
        <v>348</v>
      </c>
      <c r="C79" s="374"/>
      <c r="D79" s="460"/>
      <c r="E79" s="583"/>
    </row>
    <row r="80" spans="1:5" s="41" customFormat="1" ht="12" customHeight="1" thickBot="1">
      <c r="A80" s="463" t="s">
        <v>445</v>
      </c>
      <c r="B80" s="464" t="s">
        <v>446</v>
      </c>
      <c r="C80" s="462"/>
      <c r="D80" s="462"/>
      <c r="E80" s="584"/>
    </row>
    <row r="81" spans="1:5" s="41" customFormat="1" ht="12" customHeight="1" thickBot="1">
      <c r="A81" s="498" t="s">
        <v>531</v>
      </c>
      <c r="B81" s="815" t="s">
        <v>532</v>
      </c>
      <c r="C81" s="156"/>
      <c r="D81" s="156"/>
      <c r="E81" s="756"/>
    </row>
    <row r="82" spans="1:5" ht="12" customHeight="1" thickBot="1">
      <c r="A82" s="798" t="s">
        <v>390</v>
      </c>
      <c r="B82" s="800" t="s">
        <v>391</v>
      </c>
      <c r="C82" s="156">
        <f>SUM(C77+C80+C81)</f>
        <v>0</v>
      </c>
      <c r="D82" s="156">
        <f>SUM(D77+D80+D81)</f>
        <v>0</v>
      </c>
      <c r="E82" s="756">
        <f>SUM(E77+E80+E81)</f>
        <v>0</v>
      </c>
    </row>
    <row r="83" spans="1:5" ht="12" customHeight="1" thickBot="1">
      <c r="A83" s="798" t="s">
        <v>407</v>
      </c>
      <c r="B83" s="800" t="s">
        <v>392</v>
      </c>
      <c r="C83" s="156"/>
      <c r="D83" s="156"/>
      <c r="E83" s="756"/>
    </row>
    <row r="84" spans="1:5" ht="12" customHeight="1" thickBot="1">
      <c r="A84" s="798" t="s">
        <v>408</v>
      </c>
      <c r="B84" s="800" t="s">
        <v>393</v>
      </c>
      <c r="C84" s="156"/>
      <c r="D84" s="156"/>
      <c r="E84" s="577"/>
    </row>
    <row r="85" spans="1:5" ht="12" customHeight="1" thickBot="1">
      <c r="A85" s="798" t="s">
        <v>16</v>
      </c>
      <c r="B85" s="801" t="s">
        <v>386</v>
      </c>
      <c r="C85" s="156">
        <f>SUM(C82:C84)</f>
        <v>0</v>
      </c>
      <c r="D85" s="156">
        <f>SUM(D82:D84)</f>
        <v>0</v>
      </c>
      <c r="E85" s="577">
        <f>SUM(E82:E84)</f>
        <v>0</v>
      </c>
    </row>
    <row r="86" spans="1:5" ht="24.75" customHeight="1" thickBot="1">
      <c r="A86" s="798" t="s">
        <v>17</v>
      </c>
      <c r="B86" s="804" t="s">
        <v>409</v>
      </c>
      <c r="C86" s="814">
        <f>SUM(C67+C85)</f>
        <v>0</v>
      </c>
      <c r="D86" s="814">
        <f>SUM(D67+D85)</f>
        <v>0</v>
      </c>
      <c r="E86" s="878">
        <f>SUM(E67+E85)</f>
        <v>0</v>
      </c>
    </row>
    <row r="87" spans="1:5">
      <c r="A87" s="98"/>
      <c r="B87" s="98"/>
      <c r="C87" s="99"/>
      <c r="D87" s="99"/>
      <c r="E87" s="99"/>
    </row>
    <row r="88" spans="1:5" ht="13.5" thickBot="1">
      <c r="A88" s="98"/>
      <c r="B88" s="98"/>
      <c r="C88" s="99"/>
      <c r="D88" s="99"/>
      <c r="E88" s="99"/>
    </row>
    <row r="89" spans="1:5" s="21" customFormat="1" ht="38.1" customHeight="1" thickBot="1">
      <c r="A89" s="492"/>
      <c r="B89" s="493" t="s">
        <v>23</v>
      </c>
      <c r="C89" s="494" t="s">
        <v>5</v>
      </c>
      <c r="D89" s="494" t="s">
        <v>6</v>
      </c>
      <c r="E89" s="495" t="s">
        <v>7</v>
      </c>
    </row>
    <row r="90" spans="1:5" s="22" customFormat="1" ht="12" customHeight="1" thickBot="1">
      <c r="A90" s="18">
        <v>1</v>
      </c>
      <c r="B90" s="19">
        <v>2</v>
      </c>
      <c r="C90" s="19">
        <v>3</v>
      </c>
      <c r="D90" s="19">
        <v>4</v>
      </c>
      <c r="E90" s="20">
        <v>5</v>
      </c>
    </row>
    <row r="91" spans="1:5" s="21" customFormat="1" ht="12" customHeight="1" thickBot="1">
      <c r="A91" s="14" t="s">
        <v>8</v>
      </c>
      <c r="B91" s="17" t="s">
        <v>265</v>
      </c>
      <c r="C91" s="149">
        <f>+C92+C93+C94+C95+C96</f>
        <v>0</v>
      </c>
      <c r="D91" s="149">
        <f>+D92+D93+D94+D95+D96</f>
        <v>0</v>
      </c>
      <c r="E91" s="73">
        <f>+E92+E93+E94+E95+E96</f>
        <v>0</v>
      </c>
    </row>
    <row r="92" spans="1:5" s="21" customFormat="1" ht="12" customHeight="1">
      <c r="A92" s="11" t="s">
        <v>217</v>
      </c>
      <c r="B92" s="6" t="s">
        <v>24</v>
      </c>
      <c r="C92" s="152"/>
      <c r="D92" s="152"/>
      <c r="E92" s="75"/>
    </row>
    <row r="93" spans="1:5" s="21" customFormat="1" ht="12" customHeight="1">
      <c r="A93" s="9" t="s">
        <v>218</v>
      </c>
      <c r="B93" s="5" t="s">
        <v>25</v>
      </c>
      <c r="C93" s="151"/>
      <c r="D93" s="151"/>
      <c r="E93" s="76"/>
    </row>
    <row r="94" spans="1:5" s="21" customFormat="1" ht="12" customHeight="1">
      <c r="A94" s="9" t="s">
        <v>219</v>
      </c>
      <c r="B94" s="5" t="s">
        <v>26</v>
      </c>
      <c r="C94" s="154"/>
      <c r="D94" s="154"/>
      <c r="E94" s="78"/>
    </row>
    <row r="95" spans="1:5" s="21" customFormat="1" ht="12" customHeight="1">
      <c r="A95" s="9" t="s">
        <v>220</v>
      </c>
      <c r="B95" s="7" t="s">
        <v>27</v>
      </c>
      <c r="C95" s="154"/>
      <c r="D95" s="154"/>
      <c r="E95" s="78"/>
    </row>
    <row r="96" spans="1:5" s="21" customFormat="1" ht="12" customHeight="1" thickBot="1">
      <c r="A96" s="9" t="s">
        <v>221</v>
      </c>
      <c r="B96" s="12" t="s">
        <v>28</v>
      </c>
      <c r="C96" s="154">
        <f>SUM(C97:C108)</f>
        <v>0</v>
      </c>
      <c r="D96" s="154"/>
      <c r="E96" s="78"/>
    </row>
    <row r="97" spans="1:5" s="344" customFormat="1" ht="12" hidden="1" customHeight="1">
      <c r="A97" s="342" t="s">
        <v>228</v>
      </c>
      <c r="B97" s="343" t="s">
        <v>222</v>
      </c>
      <c r="C97" s="330"/>
      <c r="D97" s="330"/>
      <c r="E97" s="331"/>
    </row>
    <row r="98" spans="1:5" s="344" customFormat="1" ht="12" hidden="1" customHeight="1">
      <c r="A98" s="342" t="s">
        <v>229</v>
      </c>
      <c r="B98" s="345" t="s">
        <v>223</v>
      </c>
      <c r="C98" s="330"/>
      <c r="D98" s="330"/>
      <c r="E98" s="331"/>
    </row>
    <row r="99" spans="1:5" s="344" customFormat="1" ht="12" hidden="1" customHeight="1">
      <c r="A99" s="342" t="s">
        <v>230</v>
      </c>
      <c r="B99" s="345" t="s">
        <v>224</v>
      </c>
      <c r="C99" s="330"/>
      <c r="D99" s="330"/>
      <c r="E99" s="331"/>
    </row>
    <row r="100" spans="1:5" s="344" customFormat="1" ht="12" hidden="1" customHeight="1">
      <c r="A100" s="342" t="s">
        <v>231</v>
      </c>
      <c r="B100" s="343" t="s">
        <v>225</v>
      </c>
      <c r="C100" s="330"/>
      <c r="D100" s="330"/>
      <c r="E100" s="331"/>
    </row>
    <row r="101" spans="1:5" s="344" customFormat="1" ht="12" hidden="1" customHeight="1">
      <c r="A101" s="346" t="s">
        <v>232</v>
      </c>
      <c r="B101" s="347" t="s">
        <v>226</v>
      </c>
      <c r="C101" s="330"/>
      <c r="D101" s="330"/>
      <c r="E101" s="331"/>
    </row>
    <row r="102" spans="1:5" s="344" customFormat="1" ht="12" hidden="1" customHeight="1">
      <c r="A102" s="342" t="s">
        <v>233</v>
      </c>
      <c r="B102" s="347" t="s">
        <v>227</v>
      </c>
      <c r="C102" s="330"/>
      <c r="D102" s="330"/>
      <c r="E102" s="331"/>
    </row>
    <row r="103" spans="1:5" s="344" customFormat="1" ht="12" hidden="1" customHeight="1">
      <c r="A103" s="348" t="s">
        <v>234</v>
      </c>
      <c r="B103" s="345" t="s">
        <v>240</v>
      </c>
      <c r="C103" s="330"/>
      <c r="D103" s="330"/>
      <c r="E103" s="331"/>
    </row>
    <row r="104" spans="1:5" s="344" customFormat="1" ht="12" hidden="1" customHeight="1">
      <c r="A104" s="348" t="s">
        <v>235</v>
      </c>
      <c r="B104" s="343" t="s">
        <v>241</v>
      </c>
      <c r="C104" s="330"/>
      <c r="D104" s="330"/>
      <c r="E104" s="331"/>
    </row>
    <row r="105" spans="1:5" s="344" customFormat="1" ht="12" hidden="1" customHeight="1">
      <c r="A105" s="348" t="s">
        <v>236</v>
      </c>
      <c r="B105" s="347" t="s">
        <v>242</v>
      </c>
      <c r="C105" s="330"/>
      <c r="D105" s="330"/>
      <c r="E105" s="331"/>
    </row>
    <row r="106" spans="1:5" s="344" customFormat="1" ht="12" hidden="1" customHeight="1">
      <c r="A106" s="348" t="s">
        <v>237</v>
      </c>
      <c r="B106" s="347" t="s">
        <v>243</v>
      </c>
      <c r="C106" s="330"/>
      <c r="D106" s="330"/>
      <c r="E106" s="331"/>
    </row>
    <row r="107" spans="1:5" s="344" customFormat="1" ht="12" hidden="1" customHeight="1">
      <c r="A107" s="348" t="s">
        <v>238</v>
      </c>
      <c r="B107" s="347" t="s">
        <v>244</v>
      </c>
      <c r="C107" s="330"/>
      <c r="D107" s="330"/>
      <c r="E107" s="331"/>
    </row>
    <row r="108" spans="1:5" s="344" customFormat="1" ht="12" hidden="1" customHeight="1">
      <c r="A108" s="349" t="s">
        <v>239</v>
      </c>
      <c r="B108" s="350" t="s">
        <v>245</v>
      </c>
      <c r="C108" s="332"/>
      <c r="D108" s="332"/>
      <c r="E108" s="333"/>
    </row>
    <row r="109" spans="1:5" s="21" customFormat="1" ht="12" customHeight="1" thickBot="1">
      <c r="A109" s="13" t="s">
        <v>9</v>
      </c>
      <c r="B109" s="16" t="s">
        <v>266</v>
      </c>
      <c r="C109" s="150">
        <f>+C110+C111+C112</f>
        <v>0</v>
      </c>
      <c r="D109" s="150">
        <f>+D110+D111+D112</f>
        <v>0</v>
      </c>
      <c r="E109" s="74">
        <f>+E110+E111+E112</f>
        <v>0</v>
      </c>
    </row>
    <row r="110" spans="1:5" s="21" customFormat="1" ht="12" customHeight="1">
      <c r="A110" s="10" t="s">
        <v>246</v>
      </c>
      <c r="B110" s="5" t="s">
        <v>29</v>
      </c>
      <c r="C110" s="153"/>
      <c r="D110" s="153"/>
      <c r="E110" s="77"/>
    </row>
    <row r="111" spans="1:5" s="21" customFormat="1" ht="12" customHeight="1">
      <c r="A111" s="10" t="s">
        <v>247</v>
      </c>
      <c r="B111" s="8" t="s">
        <v>30</v>
      </c>
      <c r="C111" s="151"/>
      <c r="D111" s="151"/>
      <c r="E111" s="76"/>
    </row>
    <row r="112" spans="1:5" s="21" customFormat="1" ht="12" customHeight="1" thickBot="1">
      <c r="A112" s="10" t="s">
        <v>248</v>
      </c>
      <c r="B112" s="341" t="s">
        <v>249</v>
      </c>
      <c r="C112" s="151">
        <f>SUM(C113:C120)</f>
        <v>0</v>
      </c>
      <c r="D112" s="151">
        <f>SUM(D113:D120)</f>
        <v>0</v>
      </c>
      <c r="E112" s="76">
        <f>SUM(E113:E120)</f>
        <v>0</v>
      </c>
    </row>
    <row r="113" spans="1:5" s="344" customFormat="1" ht="60" hidden="1" customHeight="1">
      <c r="A113" s="351" t="s">
        <v>250</v>
      </c>
      <c r="B113" s="64" t="s">
        <v>264</v>
      </c>
      <c r="C113" s="328"/>
      <c r="D113" s="328"/>
      <c r="E113" s="329"/>
    </row>
    <row r="114" spans="1:5" s="344" customFormat="1" ht="60" hidden="1" customHeight="1">
      <c r="A114" s="351" t="s">
        <v>251</v>
      </c>
      <c r="B114" s="352" t="s">
        <v>258</v>
      </c>
      <c r="C114" s="328"/>
      <c r="D114" s="328"/>
      <c r="E114" s="329"/>
    </row>
    <row r="115" spans="1:5" s="344" customFormat="1" ht="16.5" hidden="1" thickBot="1">
      <c r="A115" s="351" t="s">
        <v>252</v>
      </c>
      <c r="B115" s="353" t="s">
        <v>259</v>
      </c>
      <c r="C115" s="328"/>
      <c r="D115" s="328"/>
      <c r="E115" s="329"/>
    </row>
    <row r="116" spans="1:5" s="344" customFormat="1" ht="60" hidden="1" customHeight="1">
      <c r="A116" s="351" t="s">
        <v>253</v>
      </c>
      <c r="B116" s="353" t="s">
        <v>260</v>
      </c>
      <c r="C116" s="354"/>
      <c r="D116" s="354"/>
      <c r="E116" s="355"/>
    </row>
    <row r="117" spans="1:5" s="344" customFormat="1" ht="60" hidden="1" customHeight="1">
      <c r="A117" s="351" t="s">
        <v>254</v>
      </c>
      <c r="B117" s="353" t="s">
        <v>261</v>
      </c>
      <c r="C117" s="354"/>
      <c r="D117" s="354"/>
      <c r="E117" s="355"/>
    </row>
    <row r="118" spans="1:5" s="344" customFormat="1" ht="60" hidden="1" customHeight="1">
      <c r="A118" s="351" t="s">
        <v>255</v>
      </c>
      <c r="B118" s="353" t="s">
        <v>262</v>
      </c>
      <c r="C118" s="354"/>
      <c r="D118" s="354"/>
      <c r="E118" s="355"/>
    </row>
    <row r="119" spans="1:5" s="344" customFormat="1" ht="60" hidden="1" customHeight="1">
      <c r="A119" s="356" t="s">
        <v>256</v>
      </c>
      <c r="B119" s="353" t="s">
        <v>32</v>
      </c>
      <c r="C119" s="357"/>
      <c r="D119" s="357"/>
      <c r="E119" s="358"/>
    </row>
    <row r="120" spans="1:5" s="344" customFormat="1" ht="60" hidden="1" customHeight="1">
      <c r="A120" s="359" t="s">
        <v>257</v>
      </c>
      <c r="B120" s="360" t="s">
        <v>263</v>
      </c>
      <c r="C120" s="357"/>
      <c r="D120" s="357"/>
      <c r="E120" s="358"/>
    </row>
    <row r="121" spans="1:5" s="21" customFormat="1" ht="12" customHeight="1" thickBot="1">
      <c r="A121" s="13" t="s">
        <v>10</v>
      </c>
      <c r="B121" s="361" t="s">
        <v>267</v>
      </c>
      <c r="C121" s="149">
        <f>+C91+C109</f>
        <v>0</v>
      </c>
      <c r="D121" s="149">
        <f>+D91+D109</f>
        <v>0</v>
      </c>
      <c r="E121" s="73">
        <f>+E91+E109</f>
        <v>0</v>
      </c>
    </row>
    <row r="122" spans="1:5" s="21" customFormat="1" ht="12" hidden="1" customHeight="1">
      <c r="A122" s="67" t="s">
        <v>394</v>
      </c>
      <c r="B122" s="424" t="s">
        <v>395</v>
      </c>
      <c r="C122" s="150">
        <f>SUM(C123:C125)</f>
        <v>0</v>
      </c>
      <c r="D122" s="150">
        <f>SUM(D123:D125)</f>
        <v>0</v>
      </c>
      <c r="E122" s="74">
        <f>SUM(E123:E125)</f>
        <v>0</v>
      </c>
    </row>
    <row r="123" spans="1:5" s="21" customFormat="1" ht="12" hidden="1" customHeight="1">
      <c r="A123" s="68" t="s">
        <v>396</v>
      </c>
      <c r="B123" s="69" t="s">
        <v>399</v>
      </c>
      <c r="C123" s="151"/>
      <c r="D123" s="151"/>
      <c r="E123" s="76"/>
    </row>
    <row r="124" spans="1:5" s="21" customFormat="1" ht="12" hidden="1" customHeight="1">
      <c r="A124" s="66" t="s">
        <v>397</v>
      </c>
      <c r="B124" s="63" t="s">
        <v>443</v>
      </c>
      <c r="C124" s="151"/>
      <c r="D124" s="151"/>
      <c r="E124" s="76"/>
    </row>
    <row r="125" spans="1:5" s="21" customFormat="1" ht="12" hidden="1" customHeight="1">
      <c r="A125" s="70" t="s">
        <v>398</v>
      </c>
      <c r="B125" s="71" t="s">
        <v>444</v>
      </c>
      <c r="C125" s="154"/>
      <c r="D125" s="154"/>
      <c r="E125" s="78"/>
    </row>
    <row r="126" spans="1:5" s="21" customFormat="1" ht="12" hidden="1" customHeight="1">
      <c r="A126" s="67" t="s">
        <v>402</v>
      </c>
      <c r="B126" s="424" t="s">
        <v>403</v>
      </c>
      <c r="C126" s="157"/>
      <c r="D126" s="157"/>
      <c r="E126" s="158"/>
    </row>
    <row r="127" spans="1:5" s="21" customFormat="1" ht="12" customHeight="1" thickBot="1">
      <c r="A127" s="425" t="s">
        <v>411</v>
      </c>
      <c r="B127" s="424" t="s">
        <v>410</v>
      </c>
      <c r="C127" s="157">
        <f>SUM(C122+C126)</f>
        <v>0</v>
      </c>
      <c r="D127" s="157">
        <f>SUM(D122+D126)</f>
        <v>0</v>
      </c>
      <c r="E127" s="158">
        <f>SUM(E122+E126)</f>
        <v>0</v>
      </c>
    </row>
    <row r="128" spans="1:5" s="21" customFormat="1" ht="12" customHeight="1" thickBot="1">
      <c r="A128" s="425" t="s">
        <v>412</v>
      </c>
      <c r="B128" s="424" t="s">
        <v>404</v>
      </c>
      <c r="C128" s="157"/>
      <c r="D128" s="157"/>
      <c r="E128" s="158"/>
    </row>
    <row r="129" spans="1:5" s="21" customFormat="1" ht="12" customHeight="1" thickBot="1">
      <c r="A129" s="425" t="s">
        <v>413</v>
      </c>
      <c r="B129" s="424" t="s">
        <v>405</v>
      </c>
      <c r="C129" s="157"/>
      <c r="D129" s="157"/>
      <c r="E129" s="158"/>
    </row>
    <row r="130" spans="1:5" s="21" customFormat="1" ht="12" customHeight="1" thickBot="1">
      <c r="A130" s="65" t="s">
        <v>33</v>
      </c>
      <c r="B130" s="92" t="s">
        <v>406</v>
      </c>
      <c r="C130" s="159">
        <f>SUM(C127:C129)</f>
        <v>0</v>
      </c>
      <c r="D130" s="159">
        <f>SUM(D127:D129)</f>
        <v>0</v>
      </c>
      <c r="E130" s="80">
        <f>SUM(E127:E129)</f>
        <v>0</v>
      </c>
    </row>
    <row r="131" spans="1:5" s="1" customFormat="1" ht="28.5" customHeight="1" thickBot="1">
      <c r="A131" s="72" t="s">
        <v>12</v>
      </c>
      <c r="B131" s="93" t="s">
        <v>414</v>
      </c>
      <c r="C131" s="502">
        <f>SUM(C121+C130)</f>
        <v>0</v>
      </c>
      <c r="D131" s="502">
        <f>SUM(D121+D130)</f>
        <v>0</v>
      </c>
      <c r="E131" s="878">
        <f>SUM(E121+E130)</f>
        <v>0</v>
      </c>
    </row>
  </sheetData>
  <mergeCells count="2">
    <mergeCell ref="B2:D2"/>
    <mergeCell ref="B3:D3"/>
  </mergeCells>
  <pageMargins left="0.7" right="0.7" top="0.75" bottom="0.75" header="0.3" footer="0.3"/>
  <pageSetup paperSize="9" scale="8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136"/>
  <sheetViews>
    <sheetView workbookViewId="0">
      <selection activeCell="L29" sqref="L29"/>
    </sheetView>
  </sheetViews>
  <sheetFormatPr defaultRowHeight="12.75"/>
  <cols>
    <col min="1" max="1" width="9.6640625" style="1511" customWidth="1"/>
    <col min="2" max="2" width="59.33203125" style="1511" customWidth="1"/>
    <col min="3" max="5" width="15.83203125" style="1511" customWidth="1"/>
    <col min="6" max="16384" width="9.33203125" style="1511"/>
  </cols>
  <sheetData>
    <row r="1" spans="1:5" s="1524" customFormat="1" ht="21" customHeight="1" thickBot="1">
      <c r="A1" s="1522"/>
      <c r="B1" s="1523"/>
      <c r="C1" s="1269"/>
      <c r="D1" s="1269"/>
      <c r="E1" s="1269" t="s">
        <v>975</v>
      </c>
    </row>
    <row r="2" spans="1:5" s="1510" customFormat="1" ht="25.5" customHeight="1">
      <c r="A2" s="1525"/>
      <c r="B2" s="1775" t="s">
        <v>183</v>
      </c>
      <c r="C2" s="1776"/>
      <c r="D2" s="1777"/>
      <c r="E2" s="1526" t="s">
        <v>125</v>
      </c>
    </row>
    <row r="3" spans="1:5" s="1510" customFormat="1" ht="13.5" thickBot="1">
      <c r="A3" s="1527"/>
      <c r="B3" s="1778" t="s">
        <v>535</v>
      </c>
      <c r="C3" s="1779"/>
      <c r="D3" s="1780"/>
      <c r="E3" s="1528"/>
    </row>
    <row r="4" spans="1:5" s="1510" customFormat="1" ht="15.95" customHeight="1" thickBot="1">
      <c r="A4" s="1529"/>
      <c r="B4" s="1529"/>
      <c r="C4" s="1509"/>
      <c r="D4" s="1509"/>
      <c r="E4" s="1509" t="s">
        <v>825</v>
      </c>
    </row>
    <row r="5" spans="1:5" ht="26.25" thickBot="1">
      <c r="A5" s="1530"/>
      <c r="B5" s="1531" t="s">
        <v>122</v>
      </c>
      <c r="C5" s="1532" t="s">
        <v>5</v>
      </c>
      <c r="D5" s="1532" t="s">
        <v>6</v>
      </c>
      <c r="E5" s="1533" t="s">
        <v>7</v>
      </c>
    </row>
    <row r="6" spans="1:5" s="1537" customFormat="1" ht="12.95" customHeight="1" thickBot="1">
      <c r="A6" s="1534">
        <v>1</v>
      </c>
      <c r="B6" s="1534">
        <v>2</v>
      </c>
      <c r="C6" s="1534">
        <v>3</v>
      </c>
      <c r="D6" s="1535">
        <v>4</v>
      </c>
      <c r="E6" s="1536">
        <v>5</v>
      </c>
    </row>
    <row r="7" spans="1:5" s="1537" customFormat="1" ht="12" customHeight="1" thickBot="1">
      <c r="A7" s="1385" t="s">
        <v>8</v>
      </c>
      <c r="B7" s="1538" t="s">
        <v>440</v>
      </c>
      <c r="C7" s="1539">
        <f>SUM(C15+C8)</f>
        <v>0</v>
      </c>
      <c r="D7" s="1539">
        <f>SUM(D15+D8)</f>
        <v>0</v>
      </c>
      <c r="E7" s="1539">
        <f>SUM(E15+E8)</f>
        <v>0</v>
      </c>
    </row>
    <row r="8" spans="1:5" s="1512" customFormat="1" ht="12" customHeight="1" thickBot="1">
      <c r="A8" s="1540" t="s">
        <v>441</v>
      </c>
      <c r="B8" s="1391" t="s">
        <v>350</v>
      </c>
      <c r="C8" s="1541">
        <f>SUM(C9:C14)</f>
        <v>0</v>
      </c>
      <c r="D8" s="1541">
        <f>SUM(D9:D14)</f>
        <v>0</v>
      </c>
      <c r="E8" s="1542">
        <f>SUM(E9:E14)</f>
        <v>0</v>
      </c>
    </row>
    <row r="9" spans="1:5" ht="12" hidden="1" customHeight="1">
      <c r="A9" s="1395" t="s">
        <v>269</v>
      </c>
      <c r="B9" s="916" t="s">
        <v>270</v>
      </c>
      <c r="C9" s="1543"/>
      <c r="D9" s="1543"/>
      <c r="E9" s="1544"/>
    </row>
    <row r="10" spans="1:5" ht="12" hidden="1" customHeight="1">
      <c r="A10" s="1399" t="s">
        <v>271</v>
      </c>
      <c r="B10" s="918" t="s">
        <v>351</v>
      </c>
      <c r="C10" s="1401"/>
      <c r="D10" s="1401"/>
      <c r="E10" s="1545"/>
    </row>
    <row r="11" spans="1:5" ht="12" hidden="1" customHeight="1">
      <c r="A11" s="1399" t="s">
        <v>272</v>
      </c>
      <c r="B11" s="918" t="s">
        <v>273</v>
      </c>
      <c r="C11" s="1401"/>
      <c r="D11" s="1401"/>
      <c r="E11" s="1545"/>
    </row>
    <row r="12" spans="1:5" ht="12" hidden="1" customHeight="1">
      <c r="A12" s="1399" t="s">
        <v>274</v>
      </c>
      <c r="B12" s="918" t="s">
        <v>275</v>
      </c>
      <c r="C12" s="1401"/>
      <c r="D12" s="1401"/>
      <c r="E12" s="1545"/>
    </row>
    <row r="13" spans="1:5" s="1512" customFormat="1" ht="12" hidden="1" customHeight="1">
      <c r="A13" s="1399" t="s">
        <v>276</v>
      </c>
      <c r="B13" s="918" t="s">
        <v>352</v>
      </c>
      <c r="C13" s="1401"/>
      <c r="D13" s="1401"/>
      <c r="E13" s="1545"/>
    </row>
    <row r="14" spans="1:5" s="1512" customFormat="1" ht="12" hidden="1" customHeight="1">
      <c r="A14" s="1402" t="s">
        <v>277</v>
      </c>
      <c r="B14" s="920" t="s">
        <v>353</v>
      </c>
      <c r="C14" s="1546"/>
      <c r="D14" s="1547"/>
      <c r="E14" s="1548"/>
    </row>
    <row r="15" spans="1:5" s="1512" customFormat="1" ht="12" customHeight="1" thickBot="1">
      <c r="A15" s="1549" t="s">
        <v>442</v>
      </c>
      <c r="B15" s="922" t="s">
        <v>358</v>
      </c>
      <c r="C15" s="1405">
        <f>SUM(C16:C20)</f>
        <v>0</v>
      </c>
      <c r="D15" s="1405">
        <f>SUM(D16:D20)</f>
        <v>0</v>
      </c>
      <c r="E15" s="1550">
        <f>SUM(E16:E20)</f>
        <v>0</v>
      </c>
    </row>
    <row r="16" spans="1:5" s="1512" customFormat="1" ht="12" customHeight="1">
      <c r="A16" s="1407" t="s">
        <v>278</v>
      </c>
      <c r="B16" s="925" t="s">
        <v>279</v>
      </c>
      <c r="C16" s="1408"/>
      <c r="D16" s="1408"/>
      <c r="E16" s="1426"/>
    </row>
    <row r="17" spans="1:5" s="1512" customFormat="1" ht="12" customHeight="1">
      <c r="A17" s="1399" t="s">
        <v>280</v>
      </c>
      <c r="B17" s="918" t="s">
        <v>354</v>
      </c>
      <c r="C17" s="1401"/>
      <c r="D17" s="1401"/>
      <c r="E17" s="1545"/>
    </row>
    <row r="18" spans="1:5" s="1512" customFormat="1" ht="12" customHeight="1">
      <c r="A18" s="1399" t="s">
        <v>281</v>
      </c>
      <c r="B18" s="934" t="s">
        <v>355</v>
      </c>
      <c r="C18" s="1401"/>
      <c r="D18" s="1401"/>
      <c r="E18" s="1545"/>
    </row>
    <row r="19" spans="1:5" s="1512" customFormat="1" ht="12" customHeight="1">
      <c r="A19" s="1399" t="s">
        <v>282</v>
      </c>
      <c r="B19" s="934" t="s">
        <v>356</v>
      </c>
      <c r="C19" s="1401"/>
      <c r="D19" s="1401"/>
      <c r="E19" s="1545"/>
    </row>
    <row r="20" spans="1:5" ht="12" customHeight="1" thickBot="1">
      <c r="A20" s="1399" t="s">
        <v>283</v>
      </c>
      <c r="B20" s="918" t="s">
        <v>357</v>
      </c>
      <c r="C20" s="1401"/>
      <c r="D20" s="1401"/>
      <c r="E20" s="1545"/>
    </row>
    <row r="21" spans="1:5" ht="60" hidden="1" customHeight="1" thickBot="1">
      <c r="A21" s="1551" t="s">
        <v>283</v>
      </c>
      <c r="B21" s="928" t="s">
        <v>415</v>
      </c>
      <c r="C21" s="1552"/>
      <c r="D21" s="1552"/>
      <c r="E21" s="1553">
        <v>19249</v>
      </c>
    </row>
    <row r="22" spans="1:5" ht="12" customHeight="1" thickBot="1">
      <c r="A22" s="1404" t="s">
        <v>10</v>
      </c>
      <c r="B22" s="1410" t="s">
        <v>359</v>
      </c>
      <c r="C22" s="1435">
        <f>SUM(C23:C27)</f>
        <v>0</v>
      </c>
      <c r="D22" s="1435">
        <f>SUM(D23:D27)</f>
        <v>0</v>
      </c>
      <c r="E22" s="1554">
        <f>SUM(E23:E27)</f>
        <v>0</v>
      </c>
    </row>
    <row r="23" spans="1:5" s="1512" customFormat="1" ht="12" hidden="1" customHeight="1">
      <c r="A23" s="1407" t="s">
        <v>284</v>
      </c>
      <c r="B23" s="925" t="s">
        <v>285</v>
      </c>
      <c r="C23" s="1439"/>
      <c r="D23" s="1408"/>
      <c r="E23" s="1426"/>
    </row>
    <row r="24" spans="1:5" ht="12" hidden="1" customHeight="1" thickBot="1">
      <c r="A24" s="1399" t="s">
        <v>286</v>
      </c>
      <c r="B24" s="918" t="s">
        <v>360</v>
      </c>
      <c r="C24" s="1411"/>
      <c r="D24" s="1411"/>
      <c r="E24" s="1555"/>
    </row>
    <row r="25" spans="1:5" ht="12" hidden="1" customHeight="1" thickBot="1">
      <c r="A25" s="1399" t="s">
        <v>287</v>
      </c>
      <c r="B25" s="934" t="s">
        <v>361</v>
      </c>
      <c r="C25" s="1401"/>
      <c r="D25" s="1401"/>
      <c r="E25" s="1545"/>
    </row>
    <row r="26" spans="1:5" ht="12" hidden="1" customHeight="1" thickBot="1">
      <c r="A26" s="1402" t="s">
        <v>288</v>
      </c>
      <c r="B26" s="935" t="s">
        <v>362</v>
      </c>
      <c r="C26" s="1413"/>
      <c r="D26" s="1413"/>
      <c r="E26" s="1556"/>
    </row>
    <row r="27" spans="1:5" ht="12" hidden="1" customHeight="1" thickBot="1">
      <c r="A27" s="1415" t="s">
        <v>289</v>
      </c>
      <c r="B27" s="938" t="s">
        <v>363</v>
      </c>
      <c r="C27" s="1493"/>
      <c r="D27" s="1493"/>
      <c r="E27" s="1470"/>
    </row>
    <row r="28" spans="1:5" ht="60" hidden="1" customHeight="1">
      <c r="A28" s="1551" t="s">
        <v>289</v>
      </c>
      <c r="B28" s="928" t="s">
        <v>415</v>
      </c>
      <c r="C28" s="1552"/>
      <c r="D28" s="1552"/>
      <c r="E28" s="1553">
        <v>128054</v>
      </c>
    </row>
    <row r="29" spans="1:5" ht="12" customHeight="1" thickBot="1">
      <c r="A29" s="1404" t="s">
        <v>11</v>
      </c>
      <c r="B29" s="1410" t="s">
        <v>370</v>
      </c>
      <c r="C29" s="1435">
        <f>SUM(C31+C33+C39)</f>
        <v>0</v>
      </c>
      <c r="D29" s="1435">
        <f>SUM(D31+D33+D39)</f>
        <v>0</v>
      </c>
      <c r="E29" s="1554">
        <f>SUM(E31+E33+E39)</f>
        <v>0</v>
      </c>
    </row>
    <row r="30" spans="1:5" ht="12" hidden="1" customHeight="1" thickBot="1">
      <c r="A30" s="1407" t="s">
        <v>290</v>
      </c>
      <c r="B30" s="925" t="s">
        <v>291</v>
      </c>
      <c r="C30" s="1408">
        <f>SUM(C35+C32)</f>
        <v>0</v>
      </c>
      <c r="D30" s="1408">
        <f>SUM(D35+D32)</f>
        <v>0</v>
      </c>
      <c r="E30" s="1426">
        <f>SUM(E35+E32)</f>
        <v>0</v>
      </c>
    </row>
    <row r="31" spans="1:5" ht="12" hidden="1" customHeight="1" thickBot="1">
      <c r="A31" s="1399" t="s">
        <v>292</v>
      </c>
      <c r="B31" s="918" t="s">
        <v>293</v>
      </c>
      <c r="C31" s="1557">
        <f>SUM(C32)</f>
        <v>0</v>
      </c>
      <c r="D31" s="1557">
        <f>SUM(D32)</f>
        <v>0</v>
      </c>
      <c r="E31" s="1558">
        <f>SUM(E32)</f>
        <v>0</v>
      </c>
    </row>
    <row r="32" spans="1:5" ht="12" hidden="1" customHeight="1">
      <c r="A32" s="1417" t="s">
        <v>292</v>
      </c>
      <c r="B32" s="944" t="s">
        <v>364</v>
      </c>
      <c r="C32" s="1418"/>
      <c r="D32" s="1418"/>
      <c r="E32" s="1559"/>
    </row>
    <row r="33" spans="1:5" ht="12" hidden="1" customHeight="1" thickBot="1">
      <c r="A33" s="1399" t="s">
        <v>367</v>
      </c>
      <c r="B33" s="945" t="s">
        <v>368</v>
      </c>
      <c r="C33" s="1557">
        <f>SUM(C37+C36+C34)</f>
        <v>0</v>
      </c>
      <c r="D33" s="1557">
        <f>SUM(D37+D36+D34)</f>
        <v>0</v>
      </c>
      <c r="E33" s="1558">
        <f>SUM(E37+E36+E34)</f>
        <v>0</v>
      </c>
    </row>
    <row r="34" spans="1:5" ht="12" hidden="1" customHeight="1" thickBot="1">
      <c r="A34" s="1399" t="s">
        <v>294</v>
      </c>
      <c r="B34" s="946" t="s">
        <v>369</v>
      </c>
      <c r="C34" s="1401">
        <f>SUM(C35)</f>
        <v>0</v>
      </c>
      <c r="D34" s="1401">
        <f>SUM(D35)</f>
        <v>0</v>
      </c>
      <c r="E34" s="1545">
        <f>SUM(E35)</f>
        <v>0</v>
      </c>
    </row>
    <row r="35" spans="1:5" ht="12" hidden="1" customHeight="1" thickBot="1">
      <c r="A35" s="1417" t="s">
        <v>294</v>
      </c>
      <c r="B35" s="947" t="s">
        <v>365</v>
      </c>
      <c r="C35" s="1418"/>
      <c r="D35" s="1418"/>
      <c r="E35" s="1559"/>
    </row>
    <row r="36" spans="1:5" ht="12" hidden="1" customHeight="1">
      <c r="A36" s="1399" t="s">
        <v>295</v>
      </c>
      <c r="B36" s="948" t="s">
        <v>296</v>
      </c>
      <c r="C36" s="1411"/>
      <c r="D36" s="1411"/>
      <c r="E36" s="1555"/>
    </row>
    <row r="37" spans="1:5" ht="12" hidden="1" customHeight="1">
      <c r="A37" s="1399" t="s">
        <v>297</v>
      </c>
      <c r="B37" s="948" t="s">
        <v>298</v>
      </c>
      <c r="C37" s="1411">
        <f>SUM(C38)</f>
        <v>0</v>
      </c>
      <c r="D37" s="1411">
        <f>SUM(D38)</f>
        <v>0</v>
      </c>
      <c r="E37" s="1555">
        <f>SUM(E38)</f>
        <v>0</v>
      </c>
    </row>
    <row r="38" spans="1:5" ht="12" hidden="1" customHeight="1">
      <c r="A38" s="1417" t="s">
        <v>297</v>
      </c>
      <c r="B38" s="1299" t="s">
        <v>366</v>
      </c>
      <c r="C38" s="1423"/>
      <c r="D38" s="1423"/>
      <c r="E38" s="1560"/>
    </row>
    <row r="39" spans="1:5" ht="12" hidden="1" customHeight="1">
      <c r="A39" s="1402" t="s">
        <v>299</v>
      </c>
      <c r="B39" s="920" t="s">
        <v>300</v>
      </c>
      <c r="C39" s="1429"/>
      <c r="D39" s="1429"/>
      <c r="E39" s="1561"/>
    </row>
    <row r="40" spans="1:5" ht="12" customHeight="1" thickBot="1">
      <c r="A40" s="1404" t="s">
        <v>12</v>
      </c>
      <c r="B40" s="1410" t="s">
        <v>371</v>
      </c>
      <c r="C40" s="1405">
        <f>SUM(C41:C50)</f>
        <v>3080000</v>
      </c>
      <c r="D40" s="1405">
        <f>SUM(D41:D50)</f>
        <v>3080000</v>
      </c>
      <c r="E40" s="1550">
        <f>SUM(E41:E50)</f>
        <v>2914414</v>
      </c>
    </row>
    <row r="41" spans="1:5" ht="12" customHeight="1">
      <c r="A41" s="1407" t="s">
        <v>301</v>
      </c>
      <c r="B41" s="925" t="s">
        <v>302</v>
      </c>
      <c r="C41" s="1408"/>
      <c r="D41" s="1408"/>
      <c r="E41" s="1426"/>
    </row>
    <row r="42" spans="1:5" ht="12" customHeight="1">
      <c r="A42" s="1399" t="s">
        <v>303</v>
      </c>
      <c r="B42" s="918" t="s">
        <v>304</v>
      </c>
      <c r="C42" s="1401">
        <v>2680000</v>
      </c>
      <c r="D42" s="1401">
        <v>2680000</v>
      </c>
      <c r="E42" s="1545">
        <v>1587800</v>
      </c>
    </row>
    <row r="43" spans="1:5" ht="12" customHeight="1">
      <c r="A43" s="1399" t="s">
        <v>305</v>
      </c>
      <c r="B43" s="918" t="s">
        <v>306</v>
      </c>
      <c r="C43" s="1401">
        <v>400000</v>
      </c>
      <c r="D43" s="1401">
        <v>400000</v>
      </c>
      <c r="E43" s="1545">
        <v>856311</v>
      </c>
    </row>
    <row r="44" spans="1:5" ht="12" customHeight="1">
      <c r="A44" s="1399" t="s">
        <v>307</v>
      </c>
      <c r="B44" s="918" t="s">
        <v>308</v>
      </c>
      <c r="C44" s="1423"/>
      <c r="D44" s="1423"/>
      <c r="E44" s="1560"/>
    </row>
    <row r="45" spans="1:5" s="1512" customFormat="1" ht="12" customHeight="1">
      <c r="A45" s="1399" t="s">
        <v>309</v>
      </c>
      <c r="B45" s="918" t="s">
        <v>310</v>
      </c>
      <c r="C45" s="1401"/>
      <c r="D45" s="1401"/>
      <c r="E45" s="1545"/>
    </row>
    <row r="46" spans="1:5" ht="12" customHeight="1">
      <c r="A46" s="1399" t="s">
        <v>311</v>
      </c>
      <c r="B46" s="918" t="s">
        <v>312</v>
      </c>
      <c r="C46" s="1401"/>
      <c r="D46" s="1401"/>
      <c r="E46" s="1545"/>
    </row>
    <row r="47" spans="1:5" ht="12" customHeight="1">
      <c r="A47" s="1399" t="s">
        <v>313</v>
      </c>
      <c r="B47" s="918" t="s">
        <v>314</v>
      </c>
      <c r="C47" s="1401"/>
      <c r="D47" s="1401"/>
      <c r="E47" s="1545"/>
    </row>
    <row r="48" spans="1:5" ht="12" customHeight="1">
      <c r="A48" s="1399" t="s">
        <v>315</v>
      </c>
      <c r="B48" s="918" t="s">
        <v>316</v>
      </c>
      <c r="C48" s="1401"/>
      <c r="D48" s="1401"/>
      <c r="E48" s="1545"/>
    </row>
    <row r="49" spans="1:5" ht="12" customHeight="1">
      <c r="A49" s="1399" t="s">
        <v>317</v>
      </c>
      <c r="B49" s="918" t="s">
        <v>318</v>
      </c>
      <c r="C49" s="1401"/>
      <c r="D49" s="1401"/>
      <c r="E49" s="1545"/>
    </row>
    <row r="50" spans="1:5" ht="12" customHeight="1" thickBot="1">
      <c r="A50" s="1402" t="s">
        <v>636</v>
      </c>
      <c r="B50" s="920" t="s">
        <v>320</v>
      </c>
      <c r="C50" s="1413"/>
      <c r="D50" s="1413"/>
      <c r="E50" s="1556">
        <v>470303</v>
      </c>
    </row>
    <row r="51" spans="1:5" ht="12" customHeight="1" thickBot="1">
      <c r="A51" s="1404" t="s">
        <v>13</v>
      </c>
      <c r="B51" s="1410" t="s">
        <v>372</v>
      </c>
      <c r="C51" s="1435">
        <f>SUM(C52:C56)</f>
        <v>0</v>
      </c>
      <c r="D51" s="1435">
        <f>SUM(D52:D56)</f>
        <v>0</v>
      </c>
      <c r="E51" s="1554">
        <f>SUM(E52:E56)</f>
        <v>0</v>
      </c>
    </row>
    <row r="52" spans="1:5" ht="12" hidden="1" customHeight="1">
      <c r="A52" s="1407" t="s">
        <v>322</v>
      </c>
      <c r="B52" s="925" t="s">
        <v>323</v>
      </c>
      <c r="C52" s="1427"/>
      <c r="D52" s="1427"/>
      <c r="E52" s="1562"/>
    </row>
    <row r="53" spans="1:5" s="1512" customFormat="1" ht="12" hidden="1" customHeight="1">
      <c r="A53" s="1399" t="s">
        <v>324</v>
      </c>
      <c r="B53" s="918" t="s">
        <v>325</v>
      </c>
      <c r="C53" s="1401"/>
      <c r="D53" s="1401"/>
      <c r="E53" s="1545"/>
    </row>
    <row r="54" spans="1:5" s="1512" customFormat="1" ht="12" hidden="1" customHeight="1">
      <c r="A54" s="1399" t="s">
        <v>326</v>
      </c>
      <c r="B54" s="918" t="s">
        <v>327</v>
      </c>
      <c r="C54" s="1401"/>
      <c r="D54" s="1401"/>
      <c r="E54" s="1545"/>
    </row>
    <row r="55" spans="1:5" s="1512" customFormat="1" ht="12" hidden="1" customHeight="1">
      <c r="A55" s="1399" t="s">
        <v>328</v>
      </c>
      <c r="B55" s="918" t="s">
        <v>329</v>
      </c>
      <c r="C55" s="1401"/>
      <c r="D55" s="1401"/>
      <c r="E55" s="1545"/>
    </row>
    <row r="56" spans="1:5" s="1512" customFormat="1" ht="12" hidden="1" customHeight="1">
      <c r="A56" s="1402" t="s">
        <v>330</v>
      </c>
      <c r="B56" s="920" t="s">
        <v>331</v>
      </c>
      <c r="C56" s="1429"/>
      <c r="D56" s="1429"/>
      <c r="E56" s="1561"/>
    </row>
    <row r="57" spans="1:5" ht="12" customHeight="1" thickBot="1">
      <c r="A57" s="1404" t="s">
        <v>14</v>
      </c>
      <c r="B57" s="1410" t="s">
        <v>378</v>
      </c>
      <c r="C57" s="1563">
        <f>SUM(C58:C60)</f>
        <v>0</v>
      </c>
      <c r="D57" s="1563"/>
      <c r="E57" s="1564"/>
    </row>
    <row r="58" spans="1:5" ht="11.25" hidden="1" customHeight="1">
      <c r="A58" s="1407" t="s">
        <v>332</v>
      </c>
      <c r="B58" s="925" t="s">
        <v>373</v>
      </c>
      <c r="C58" s="1427"/>
      <c r="D58" s="1427"/>
      <c r="E58" s="1562"/>
    </row>
    <row r="59" spans="1:5" ht="10.5" hidden="1" customHeight="1">
      <c r="A59" s="1399" t="s">
        <v>375</v>
      </c>
      <c r="B59" s="918" t="s">
        <v>374</v>
      </c>
      <c r="C59" s="1423"/>
      <c r="D59" s="1423"/>
      <c r="E59" s="1560"/>
    </row>
    <row r="60" spans="1:5" s="1537" customFormat="1" ht="13.5" hidden="1" customHeight="1">
      <c r="A60" s="1399" t="s">
        <v>376</v>
      </c>
      <c r="B60" s="918" t="s">
        <v>333</v>
      </c>
      <c r="C60" s="1401"/>
      <c r="D60" s="1401"/>
      <c r="E60" s="1545"/>
    </row>
    <row r="61" spans="1:5" s="1512" customFormat="1" ht="60" hidden="1" customHeight="1">
      <c r="A61" s="1432" t="s">
        <v>376</v>
      </c>
      <c r="B61" s="958" t="s">
        <v>377</v>
      </c>
      <c r="C61" s="1433"/>
      <c r="D61" s="1433"/>
      <c r="E61" s="1565"/>
    </row>
    <row r="62" spans="1:5" ht="12" customHeight="1" thickBot="1">
      <c r="A62" s="1404" t="s">
        <v>15</v>
      </c>
      <c r="B62" s="922" t="s">
        <v>384</v>
      </c>
      <c r="C62" s="1435">
        <f>SUM(C63:C65)</f>
        <v>0</v>
      </c>
      <c r="D62" s="1435">
        <f>SUM(D63:D65)</f>
        <v>0</v>
      </c>
      <c r="E62" s="1554">
        <f>SUM(E63:E65)</f>
        <v>0</v>
      </c>
    </row>
    <row r="63" spans="1:5" ht="60" hidden="1" customHeight="1">
      <c r="A63" s="1407" t="s">
        <v>334</v>
      </c>
      <c r="B63" s="925" t="s">
        <v>379</v>
      </c>
      <c r="C63" s="1408"/>
      <c r="D63" s="1408"/>
      <c r="E63" s="1426"/>
    </row>
    <row r="64" spans="1:5" ht="60" hidden="1" customHeight="1">
      <c r="A64" s="1399" t="s">
        <v>381</v>
      </c>
      <c r="B64" s="918" t="s">
        <v>380</v>
      </c>
      <c r="C64" s="1401"/>
      <c r="D64" s="1401"/>
      <c r="E64" s="1545"/>
    </row>
    <row r="65" spans="1:5" ht="60" hidden="1" customHeight="1">
      <c r="A65" s="1399" t="s">
        <v>382</v>
      </c>
      <c r="B65" s="918" t="s">
        <v>335</v>
      </c>
      <c r="C65" s="1423"/>
      <c r="D65" s="1423"/>
      <c r="E65" s="1560"/>
    </row>
    <row r="66" spans="1:5" ht="60" hidden="1" customHeight="1">
      <c r="A66" s="1432" t="s">
        <v>382</v>
      </c>
      <c r="B66" s="958" t="s">
        <v>383</v>
      </c>
      <c r="C66" s="1433"/>
      <c r="D66" s="1433"/>
      <c r="E66" s="1565"/>
    </row>
    <row r="67" spans="1:5" ht="12" customHeight="1" thickBot="1">
      <c r="A67" s="1404" t="s">
        <v>35</v>
      </c>
      <c r="B67" s="1410" t="s">
        <v>385</v>
      </c>
      <c r="C67" s="1405">
        <f>SUM(C8+C15+C22+C29+C40+C51+C57+C62)</f>
        <v>3080000</v>
      </c>
      <c r="D67" s="1405">
        <f>SUM(D8+D15+D22+D29+D40+D51+D57+D62)</f>
        <v>3080000</v>
      </c>
      <c r="E67" s="1406">
        <f>SUM(E8+E15+E22+E29+E40+E51+E57+E62)</f>
        <v>2914414</v>
      </c>
    </row>
    <row r="68" spans="1:5" ht="12" hidden="1" customHeight="1">
      <c r="A68" s="1438" t="s">
        <v>387</v>
      </c>
      <c r="B68" s="961" t="s">
        <v>336</v>
      </c>
      <c r="C68" s="1439">
        <f>SUM(C69:C71)</f>
        <v>0</v>
      </c>
      <c r="D68" s="1408">
        <f>SUM(D69:D71)</f>
        <v>0</v>
      </c>
      <c r="E68" s="1409">
        <f>SUM(E69:E71)</f>
        <v>0</v>
      </c>
    </row>
    <row r="69" spans="1:5" ht="12" hidden="1" customHeight="1">
      <c r="A69" s="1399" t="s">
        <v>337</v>
      </c>
      <c r="B69" s="918" t="s">
        <v>338</v>
      </c>
      <c r="C69" s="1401"/>
      <c r="D69" s="1401"/>
      <c r="E69" s="1400"/>
    </row>
    <row r="70" spans="1:5" ht="12" hidden="1" customHeight="1">
      <c r="A70" s="1399" t="s">
        <v>339</v>
      </c>
      <c r="B70" s="918" t="s">
        <v>340</v>
      </c>
      <c r="C70" s="1401"/>
      <c r="D70" s="1401"/>
      <c r="E70" s="1400"/>
    </row>
    <row r="71" spans="1:5" ht="12" hidden="1" customHeight="1">
      <c r="A71" s="1399" t="s">
        <v>341</v>
      </c>
      <c r="B71" s="962" t="s">
        <v>342</v>
      </c>
      <c r="C71" s="1411"/>
      <c r="D71" s="1411"/>
      <c r="E71" s="1412"/>
    </row>
    <row r="72" spans="1:5" ht="12" hidden="1" customHeight="1">
      <c r="A72" s="1438" t="s">
        <v>388</v>
      </c>
      <c r="B72" s="963" t="s">
        <v>343</v>
      </c>
      <c r="C72" s="1411"/>
      <c r="D72" s="1411"/>
      <c r="E72" s="1412"/>
    </row>
    <row r="73" spans="1:5" ht="12" hidden="1" customHeight="1">
      <c r="A73" s="1438" t="s">
        <v>389</v>
      </c>
      <c r="B73" s="963" t="s">
        <v>344</v>
      </c>
      <c r="C73" s="1411">
        <f>SUM(C74:C75)</f>
        <v>0</v>
      </c>
      <c r="D73" s="1411">
        <f>SUM(D74:D75)</f>
        <v>0</v>
      </c>
      <c r="E73" s="1412">
        <f>SUM(E74:E75)</f>
        <v>0</v>
      </c>
    </row>
    <row r="74" spans="1:5" ht="12" hidden="1" customHeight="1">
      <c r="A74" s="1399" t="s">
        <v>345</v>
      </c>
      <c r="B74" s="918" t="s">
        <v>346</v>
      </c>
      <c r="C74" s="1411"/>
      <c r="D74" s="1396"/>
      <c r="E74" s="1421"/>
    </row>
    <row r="75" spans="1:5" ht="12" hidden="1" customHeight="1">
      <c r="A75" s="1399" t="s">
        <v>347</v>
      </c>
      <c r="B75" s="918" t="s">
        <v>348</v>
      </c>
      <c r="C75" s="1411"/>
      <c r="D75" s="1396"/>
      <c r="E75" s="1421"/>
    </row>
    <row r="76" spans="1:5" s="1512" customFormat="1" ht="12" hidden="1" customHeight="1">
      <c r="A76" s="1566" t="s">
        <v>445</v>
      </c>
      <c r="B76" s="965" t="s">
        <v>446</v>
      </c>
      <c r="C76" s="1441"/>
      <c r="D76" s="1441"/>
      <c r="E76" s="1567"/>
    </row>
    <row r="77" spans="1:5" ht="12" customHeight="1">
      <c r="A77" s="1438" t="s">
        <v>389</v>
      </c>
      <c r="B77" s="963" t="s">
        <v>344</v>
      </c>
      <c r="C77" s="1411">
        <f>SUM(C78:C79)</f>
        <v>505945</v>
      </c>
      <c r="D77" s="1411">
        <f>SUM(D78:D79)</f>
        <v>505945</v>
      </c>
      <c r="E77" s="1412">
        <f>SUM(E78:E79)</f>
        <v>505945</v>
      </c>
    </row>
    <row r="78" spans="1:5" ht="12" customHeight="1">
      <c r="A78" s="1399" t="s">
        <v>345</v>
      </c>
      <c r="B78" s="918" t="s">
        <v>346</v>
      </c>
      <c r="C78" s="1396">
        <v>505945</v>
      </c>
      <c r="D78" s="1396">
        <v>505945</v>
      </c>
      <c r="E78" s="1396">
        <v>505945</v>
      </c>
    </row>
    <row r="79" spans="1:5" ht="12" customHeight="1">
      <c r="A79" s="1399" t="s">
        <v>347</v>
      </c>
      <c r="B79" s="918" t="s">
        <v>348</v>
      </c>
      <c r="C79" s="1411"/>
      <c r="D79" s="1396"/>
      <c r="E79" s="1421"/>
    </row>
    <row r="80" spans="1:5" s="1512" customFormat="1" ht="12" customHeight="1" thickBot="1">
      <c r="A80" s="1566" t="s">
        <v>445</v>
      </c>
      <c r="B80" s="965" t="s">
        <v>446</v>
      </c>
      <c r="C80" s="1441"/>
      <c r="D80" s="1441"/>
      <c r="E80" s="1567"/>
    </row>
    <row r="81" spans="1:5" s="1512" customFormat="1" ht="12" customHeight="1" thickBot="1">
      <c r="A81" s="1568" t="s">
        <v>531</v>
      </c>
      <c r="B81" s="1317" t="s">
        <v>532</v>
      </c>
      <c r="C81" s="1445">
        <v>67660260</v>
      </c>
      <c r="D81" s="1445">
        <v>67660260</v>
      </c>
      <c r="E81" s="1446">
        <v>53637777</v>
      </c>
    </row>
    <row r="82" spans="1:5" ht="12" customHeight="1" thickBot="1">
      <c r="A82" s="1444" t="s">
        <v>390</v>
      </c>
      <c r="B82" s="1320" t="s">
        <v>391</v>
      </c>
      <c r="C82" s="1445">
        <f>SUM(C77+C80+C81)</f>
        <v>68166205</v>
      </c>
      <c r="D82" s="1445">
        <f>SUM(D77+D80+D81)</f>
        <v>68166205</v>
      </c>
      <c r="E82" s="1446">
        <f>SUM(E77+E80+E81)</f>
        <v>54143722</v>
      </c>
    </row>
    <row r="83" spans="1:5" ht="12" customHeight="1" thickBot="1">
      <c r="A83" s="1444" t="s">
        <v>407</v>
      </c>
      <c r="B83" s="1320" t="s">
        <v>392</v>
      </c>
      <c r="C83" s="1445"/>
      <c r="D83" s="1445"/>
      <c r="E83" s="1446"/>
    </row>
    <row r="84" spans="1:5" ht="12" customHeight="1" thickBot="1">
      <c r="A84" s="1444" t="s">
        <v>408</v>
      </c>
      <c r="B84" s="1320" t="s">
        <v>393</v>
      </c>
      <c r="C84" s="1445"/>
      <c r="D84" s="1445"/>
      <c r="E84" s="1569"/>
    </row>
    <row r="85" spans="1:5" ht="12" customHeight="1" thickBot="1">
      <c r="A85" s="1444" t="s">
        <v>16</v>
      </c>
      <c r="B85" s="1322" t="s">
        <v>386</v>
      </c>
      <c r="C85" s="1445">
        <f>SUM(C82:C84)</f>
        <v>68166205</v>
      </c>
      <c r="D85" s="1445">
        <f>SUM(D82:D84)</f>
        <v>68166205</v>
      </c>
      <c r="E85" s="1569">
        <f>SUM(E82:E84)</f>
        <v>54143722</v>
      </c>
    </row>
    <row r="86" spans="1:5" ht="24.75" customHeight="1" thickBot="1">
      <c r="A86" s="1444" t="s">
        <v>17</v>
      </c>
      <c r="B86" s="1323" t="s">
        <v>409</v>
      </c>
      <c r="C86" s="1448">
        <f>SUM(C67+C85)</f>
        <v>71246205</v>
      </c>
      <c r="D86" s="1448">
        <f>SUM(D67+D85)</f>
        <v>71246205</v>
      </c>
      <c r="E86" s="1570">
        <f>SUM(E67+E85)</f>
        <v>57058136</v>
      </c>
    </row>
    <row r="87" spans="1:5">
      <c r="A87" s="1513"/>
      <c r="B87" s="1513"/>
      <c r="C87" s="1514"/>
      <c r="D87" s="1514"/>
      <c r="E87" s="1514"/>
    </row>
    <row r="88" spans="1:5" ht="13.5" thickBot="1">
      <c r="A88" s="1513"/>
      <c r="B88" s="1513"/>
      <c r="C88" s="1514"/>
      <c r="D88" s="1514"/>
      <c r="E88" s="1514"/>
    </row>
    <row r="89" spans="1:5" s="1380" customFormat="1" ht="38.1" customHeight="1" thickBot="1">
      <c r="A89" s="1571"/>
      <c r="B89" s="1572" t="s">
        <v>23</v>
      </c>
      <c r="C89" s="1388" t="s">
        <v>5</v>
      </c>
      <c r="D89" s="1388" t="s">
        <v>6</v>
      </c>
      <c r="E89" s="1389" t="s">
        <v>7</v>
      </c>
    </row>
    <row r="90" spans="1:5" s="1380" customFormat="1" ht="12" customHeight="1" thickBot="1">
      <c r="A90" s="1457">
        <v>1</v>
      </c>
      <c r="B90" s="1388">
        <v>2</v>
      </c>
      <c r="C90" s="1388">
        <v>3</v>
      </c>
      <c r="D90" s="1388">
        <v>4</v>
      </c>
      <c r="E90" s="1389">
        <v>5</v>
      </c>
    </row>
    <row r="91" spans="1:5" s="1380" customFormat="1" ht="12" customHeight="1" thickBot="1">
      <c r="A91" s="1458" t="s">
        <v>8</v>
      </c>
      <c r="B91" s="1459" t="s">
        <v>935</v>
      </c>
      <c r="C91" s="1445">
        <f>+C92+C93+C94+C95+C96</f>
        <v>70846205</v>
      </c>
      <c r="D91" s="1445">
        <f>+D92+D93+D94+D95+D96</f>
        <v>69481205</v>
      </c>
      <c r="E91" s="1488">
        <f>+E92+E93+E94+E95+E96</f>
        <v>54727722</v>
      </c>
    </row>
    <row r="92" spans="1:5" s="1380" customFormat="1" ht="12" customHeight="1">
      <c r="A92" s="1462" t="s">
        <v>217</v>
      </c>
      <c r="B92" s="1463" t="s">
        <v>24</v>
      </c>
      <c r="C92" s="1574">
        <v>28489764</v>
      </c>
      <c r="D92" s="1574">
        <v>29537227</v>
      </c>
      <c r="E92" s="1575">
        <v>26011778</v>
      </c>
    </row>
    <row r="93" spans="1:5" s="1380" customFormat="1" ht="12" customHeight="1">
      <c r="A93" s="1467" t="s">
        <v>218</v>
      </c>
      <c r="B93" s="1468" t="s">
        <v>25</v>
      </c>
      <c r="C93" s="1576">
        <v>4563441</v>
      </c>
      <c r="D93" s="1576">
        <v>3515978</v>
      </c>
      <c r="E93" s="1577">
        <v>3349232</v>
      </c>
    </row>
    <row r="94" spans="1:5" s="1380" customFormat="1" ht="12" customHeight="1">
      <c r="A94" s="1467" t="s">
        <v>219</v>
      </c>
      <c r="B94" s="1468" t="s">
        <v>26</v>
      </c>
      <c r="C94" s="1576">
        <v>37793000</v>
      </c>
      <c r="D94" s="1576">
        <v>36428000</v>
      </c>
      <c r="E94" s="1577">
        <v>25366712</v>
      </c>
    </row>
    <row r="95" spans="1:5" s="1380" customFormat="1" ht="12" customHeight="1">
      <c r="A95" s="1467" t="s">
        <v>220</v>
      </c>
      <c r="B95" s="1472" t="s">
        <v>27</v>
      </c>
      <c r="C95" s="1469"/>
      <c r="D95" s="1469"/>
      <c r="E95" s="1471"/>
    </row>
    <row r="96" spans="1:5" s="1380" customFormat="1" ht="12" customHeight="1" thickBot="1">
      <c r="A96" s="1467" t="s">
        <v>221</v>
      </c>
      <c r="B96" s="1473" t="s">
        <v>28</v>
      </c>
      <c r="C96" s="1469"/>
      <c r="D96" s="1469"/>
      <c r="E96" s="1471"/>
    </row>
    <row r="97" spans="1:5" s="1420" customFormat="1" ht="12" hidden="1" customHeight="1">
      <c r="A97" s="1474" t="s">
        <v>228</v>
      </c>
      <c r="B97" s="1478" t="s">
        <v>222</v>
      </c>
      <c r="C97" s="1476"/>
      <c r="D97" s="1476"/>
      <c r="E97" s="1477"/>
    </row>
    <row r="98" spans="1:5" s="1420" customFormat="1" ht="12" hidden="1" customHeight="1">
      <c r="A98" s="1474" t="s">
        <v>229</v>
      </c>
      <c r="B98" s="1475" t="s">
        <v>223</v>
      </c>
      <c r="C98" s="1476"/>
      <c r="D98" s="1476"/>
      <c r="E98" s="1477"/>
    </row>
    <row r="99" spans="1:5" s="1420" customFormat="1" ht="12" hidden="1" customHeight="1">
      <c r="A99" s="1474" t="s">
        <v>230</v>
      </c>
      <c r="B99" s="1475" t="s">
        <v>224</v>
      </c>
      <c r="C99" s="1476"/>
      <c r="D99" s="1476"/>
      <c r="E99" s="1477"/>
    </row>
    <row r="100" spans="1:5" s="1420" customFormat="1" ht="12" hidden="1" customHeight="1">
      <c r="A100" s="1474" t="s">
        <v>231</v>
      </c>
      <c r="B100" s="1478" t="s">
        <v>225</v>
      </c>
      <c r="C100" s="1476"/>
      <c r="D100" s="1476"/>
      <c r="E100" s="1477"/>
    </row>
    <row r="101" spans="1:5" s="1420" customFormat="1" ht="12" hidden="1" customHeight="1">
      <c r="A101" s="1479" t="s">
        <v>232</v>
      </c>
      <c r="B101" s="1480" t="s">
        <v>226</v>
      </c>
      <c r="C101" s="1476"/>
      <c r="D101" s="1476"/>
      <c r="E101" s="1477"/>
    </row>
    <row r="102" spans="1:5" s="1420" customFormat="1" ht="12" hidden="1" customHeight="1">
      <c r="A102" s="1474" t="s">
        <v>233</v>
      </c>
      <c r="B102" s="1480" t="s">
        <v>227</v>
      </c>
      <c r="C102" s="1476"/>
      <c r="D102" s="1476"/>
      <c r="E102" s="1477"/>
    </row>
    <row r="103" spans="1:5" s="1420" customFormat="1" ht="12" hidden="1" customHeight="1">
      <c r="A103" s="1481" t="s">
        <v>234</v>
      </c>
      <c r="B103" s="1475" t="s">
        <v>240</v>
      </c>
      <c r="C103" s="1476"/>
      <c r="D103" s="1476"/>
      <c r="E103" s="1477"/>
    </row>
    <row r="104" spans="1:5" s="1420" customFormat="1" ht="12" hidden="1" customHeight="1">
      <c r="A104" s="1481" t="s">
        <v>235</v>
      </c>
      <c r="B104" s="1478" t="s">
        <v>241</v>
      </c>
      <c r="C104" s="1476"/>
      <c r="D104" s="1476"/>
      <c r="E104" s="1477"/>
    </row>
    <row r="105" spans="1:5" s="1420" customFormat="1" ht="12" hidden="1" customHeight="1">
      <c r="A105" s="1481" t="s">
        <v>236</v>
      </c>
      <c r="B105" s="1480" t="s">
        <v>242</v>
      </c>
      <c r="C105" s="1476"/>
      <c r="D105" s="1476"/>
      <c r="E105" s="1477"/>
    </row>
    <row r="106" spans="1:5" s="1420" customFormat="1" ht="12" hidden="1" customHeight="1">
      <c r="A106" s="1481" t="s">
        <v>237</v>
      </c>
      <c r="B106" s="1480" t="s">
        <v>243</v>
      </c>
      <c r="C106" s="1476"/>
      <c r="D106" s="1476"/>
      <c r="E106" s="1477"/>
    </row>
    <row r="107" spans="1:5" s="1420" customFormat="1" ht="12" hidden="1" customHeight="1">
      <c r="A107" s="1481" t="s">
        <v>238</v>
      </c>
      <c r="B107" s="1480" t="s">
        <v>244</v>
      </c>
      <c r="C107" s="1476"/>
      <c r="D107" s="1476"/>
      <c r="E107" s="1477"/>
    </row>
    <row r="108" spans="1:5" s="1420" customFormat="1" ht="12" hidden="1" customHeight="1">
      <c r="A108" s="1482" t="s">
        <v>239</v>
      </c>
      <c r="B108" s="1483" t="s">
        <v>245</v>
      </c>
      <c r="C108" s="1484"/>
      <c r="D108" s="1484"/>
      <c r="E108" s="1485"/>
    </row>
    <row r="109" spans="1:5" s="1380" customFormat="1" ht="12" customHeight="1" thickBot="1">
      <c r="A109" s="1486" t="s">
        <v>9</v>
      </c>
      <c r="B109" s="1487" t="s">
        <v>936</v>
      </c>
      <c r="C109" s="1445">
        <f>+C110+C111+C112</f>
        <v>400000</v>
      </c>
      <c r="D109" s="1445">
        <f>+D110+D111+D112</f>
        <v>1765000</v>
      </c>
      <c r="E109" s="1488">
        <f>+E110+E111+E112</f>
        <v>1759724</v>
      </c>
    </row>
    <row r="110" spans="1:5" s="1380" customFormat="1" ht="12" customHeight="1">
      <c r="A110" s="1489" t="s">
        <v>246</v>
      </c>
      <c r="B110" s="1468" t="s">
        <v>29</v>
      </c>
      <c r="C110" s="1490">
        <v>400000</v>
      </c>
      <c r="D110" s="1490">
        <v>1765000</v>
      </c>
      <c r="E110" s="1491">
        <v>1759724</v>
      </c>
    </row>
    <row r="111" spans="1:5" s="1380" customFormat="1" ht="12" customHeight="1">
      <c r="A111" s="1489" t="s">
        <v>247</v>
      </c>
      <c r="B111" s="1492" t="s">
        <v>30</v>
      </c>
      <c r="C111" s="1493"/>
      <c r="D111" s="1493"/>
      <c r="E111" s="1470"/>
    </row>
    <row r="112" spans="1:5" s="1380" customFormat="1" ht="12" customHeight="1" thickBot="1">
      <c r="A112" s="1489" t="s">
        <v>248</v>
      </c>
      <c r="B112" s="1006" t="s">
        <v>249</v>
      </c>
      <c r="C112" s="1493">
        <f>SUM(C113:C120)</f>
        <v>0</v>
      </c>
      <c r="D112" s="1493">
        <f>SUM(D113:D120)</f>
        <v>0</v>
      </c>
      <c r="E112" s="1470">
        <f>SUM(E113:E120)</f>
        <v>0</v>
      </c>
    </row>
    <row r="113" spans="1:5" s="1420" customFormat="1" ht="60" hidden="1" customHeight="1">
      <c r="A113" s="1494" t="s">
        <v>250</v>
      </c>
      <c r="B113" s="1008" t="s">
        <v>264</v>
      </c>
      <c r="C113" s="1495"/>
      <c r="D113" s="1495"/>
      <c r="E113" s="1496"/>
    </row>
    <row r="114" spans="1:5" s="1420" customFormat="1" ht="60" hidden="1" customHeight="1">
      <c r="A114" s="1494" t="s">
        <v>251</v>
      </c>
      <c r="B114" s="1010" t="s">
        <v>258</v>
      </c>
      <c r="C114" s="1495"/>
      <c r="D114" s="1495"/>
      <c r="E114" s="1496"/>
    </row>
    <row r="115" spans="1:5" s="1420" customFormat="1" ht="26.25" hidden="1" thickBot="1">
      <c r="A115" s="1494" t="s">
        <v>252</v>
      </c>
      <c r="B115" s="1011" t="s">
        <v>259</v>
      </c>
      <c r="C115" s="1495"/>
      <c r="D115" s="1495"/>
      <c r="E115" s="1496"/>
    </row>
    <row r="116" spans="1:5" s="1420" customFormat="1" ht="60" hidden="1" customHeight="1">
      <c r="A116" s="1494" t="s">
        <v>253</v>
      </c>
      <c r="B116" s="1011" t="s">
        <v>260</v>
      </c>
      <c r="C116" s="1495"/>
      <c r="D116" s="1495"/>
      <c r="E116" s="1496"/>
    </row>
    <row r="117" spans="1:5" s="1420" customFormat="1" ht="60" hidden="1" customHeight="1">
      <c r="A117" s="1494" t="s">
        <v>254</v>
      </c>
      <c r="B117" s="1011" t="s">
        <v>261</v>
      </c>
      <c r="C117" s="1495"/>
      <c r="D117" s="1495"/>
      <c r="E117" s="1496"/>
    </row>
    <row r="118" spans="1:5" s="1420" customFormat="1" ht="60" hidden="1" customHeight="1">
      <c r="A118" s="1494" t="s">
        <v>255</v>
      </c>
      <c r="B118" s="1011" t="s">
        <v>262</v>
      </c>
      <c r="C118" s="1495"/>
      <c r="D118" s="1495"/>
      <c r="E118" s="1496"/>
    </row>
    <row r="119" spans="1:5" s="1420" customFormat="1" ht="60" hidden="1" customHeight="1">
      <c r="A119" s="1497" t="s">
        <v>256</v>
      </c>
      <c r="B119" s="1011" t="s">
        <v>32</v>
      </c>
      <c r="C119" s="1476"/>
      <c r="D119" s="1476"/>
      <c r="E119" s="1477"/>
    </row>
    <row r="120" spans="1:5" s="1420" customFormat="1" ht="60" hidden="1" customHeight="1">
      <c r="A120" s="1498" t="s">
        <v>257</v>
      </c>
      <c r="B120" s="1016" t="s">
        <v>263</v>
      </c>
      <c r="C120" s="1476"/>
      <c r="D120" s="1476"/>
      <c r="E120" s="1477"/>
    </row>
    <row r="121" spans="1:5" s="1380" customFormat="1" ht="12" customHeight="1" thickBot="1">
      <c r="A121" s="1486" t="s">
        <v>10</v>
      </c>
      <c r="B121" s="1499" t="s">
        <v>267</v>
      </c>
      <c r="C121" s="1460">
        <f>+C91+C109</f>
        <v>71246205</v>
      </c>
      <c r="D121" s="1460">
        <f>+D91+D109</f>
        <v>71246205</v>
      </c>
      <c r="E121" s="1461">
        <f>+E91+E109</f>
        <v>56487446</v>
      </c>
    </row>
    <row r="122" spans="1:5" s="1380" customFormat="1" ht="12" hidden="1" customHeight="1">
      <c r="A122" s="1018" t="s">
        <v>394</v>
      </c>
      <c r="B122" s="1019" t="s">
        <v>395</v>
      </c>
      <c r="C122" s="1445">
        <f>SUM(C123:C125)</f>
        <v>0</v>
      </c>
      <c r="D122" s="1445">
        <f>SUM(D123:D125)</f>
        <v>0</v>
      </c>
      <c r="E122" s="1488">
        <f>SUM(E123:E125)</f>
        <v>0</v>
      </c>
    </row>
    <row r="123" spans="1:5" s="1380" customFormat="1" ht="12" hidden="1" customHeight="1">
      <c r="A123" s="1020" t="s">
        <v>396</v>
      </c>
      <c r="B123" s="1021" t="s">
        <v>399</v>
      </c>
      <c r="C123" s="1493"/>
      <c r="D123" s="1493"/>
      <c r="E123" s="1470"/>
    </row>
    <row r="124" spans="1:5" s="1380" customFormat="1" ht="12" hidden="1" customHeight="1">
      <c r="A124" s="1022" t="s">
        <v>397</v>
      </c>
      <c r="B124" s="1023" t="s">
        <v>443</v>
      </c>
      <c r="C124" s="1493"/>
      <c r="D124" s="1493"/>
      <c r="E124" s="1470"/>
    </row>
    <row r="125" spans="1:5" s="1380" customFormat="1" ht="12" hidden="1" customHeight="1">
      <c r="A125" s="1024" t="s">
        <v>398</v>
      </c>
      <c r="B125" s="1025" t="s">
        <v>444</v>
      </c>
      <c r="C125" s="1469"/>
      <c r="D125" s="1469"/>
      <c r="E125" s="1471"/>
    </row>
    <row r="126" spans="1:5" s="1380" customFormat="1" ht="12" hidden="1" customHeight="1">
      <c r="A126" s="1018" t="s">
        <v>402</v>
      </c>
      <c r="B126" s="1019" t="s">
        <v>403</v>
      </c>
      <c r="C126" s="1500"/>
      <c r="D126" s="1500"/>
      <c r="E126" s="1501"/>
    </row>
    <row r="127" spans="1:5" s="1380" customFormat="1" ht="12" customHeight="1" thickBot="1">
      <c r="A127" s="1028" t="s">
        <v>411</v>
      </c>
      <c r="B127" s="1019" t="s">
        <v>410</v>
      </c>
      <c r="C127" s="1500">
        <f>SUM(C122+C126)</f>
        <v>0</v>
      </c>
      <c r="D127" s="1500">
        <f>SUM(D122+D126)</f>
        <v>0</v>
      </c>
      <c r="E127" s="1501">
        <f>SUM(E122+E126)</f>
        <v>0</v>
      </c>
    </row>
    <row r="128" spans="1:5" s="1380" customFormat="1" ht="12" customHeight="1" thickBot="1">
      <c r="A128" s="1028" t="s">
        <v>412</v>
      </c>
      <c r="B128" s="1019" t="s">
        <v>404</v>
      </c>
      <c r="C128" s="1500"/>
      <c r="D128" s="1500"/>
      <c r="E128" s="1501"/>
    </row>
    <row r="129" spans="1:5" s="1380" customFormat="1" ht="12" customHeight="1" thickBot="1">
      <c r="A129" s="1028" t="s">
        <v>413</v>
      </c>
      <c r="B129" s="1019" t="s">
        <v>405</v>
      </c>
      <c r="C129" s="1500"/>
      <c r="D129" s="1500"/>
      <c r="E129" s="1501"/>
    </row>
    <row r="130" spans="1:5" s="1380" customFormat="1" ht="12" customHeight="1" thickBot="1">
      <c r="A130" s="1029" t="s">
        <v>33</v>
      </c>
      <c r="B130" s="1030" t="s">
        <v>406</v>
      </c>
      <c r="C130" s="1031">
        <f>SUM(C127:C129)</f>
        <v>0</v>
      </c>
      <c r="D130" s="1031">
        <f>SUM(D127:D129)</f>
        <v>0</v>
      </c>
      <c r="E130" s="1335">
        <f>SUM(E127:E129)</f>
        <v>0</v>
      </c>
    </row>
    <row r="131" spans="1:5" s="1380" customFormat="1" ht="28.5" customHeight="1" thickBot="1">
      <c r="A131" s="1032" t="s">
        <v>12</v>
      </c>
      <c r="B131" s="1033" t="s">
        <v>414</v>
      </c>
      <c r="C131" s="1445">
        <f>SUM(C121+C130)</f>
        <v>71246205</v>
      </c>
      <c r="D131" s="1445">
        <f>SUM(D121+D130)</f>
        <v>71246205</v>
      </c>
      <c r="E131" s="1488">
        <f>SUM(E121+E130)</f>
        <v>56487446</v>
      </c>
    </row>
    <row r="133" spans="1:5" ht="13.5">
      <c r="A133" s="1516"/>
      <c r="B133" s="1517" t="s">
        <v>688</v>
      </c>
    </row>
    <row r="134" spans="1:5">
      <c r="A134" s="1516"/>
      <c r="B134" s="1518" t="s">
        <v>692</v>
      </c>
      <c r="C134" s="1518">
        <v>0</v>
      </c>
      <c r="D134" s="1518"/>
      <c r="E134" s="1518">
        <v>0</v>
      </c>
    </row>
    <row r="135" spans="1:5">
      <c r="A135" s="1516"/>
      <c r="B135" s="1518" t="s">
        <v>690</v>
      </c>
      <c r="C135" s="1518"/>
      <c r="D135" s="1518"/>
      <c r="E135" s="1518">
        <v>5</v>
      </c>
    </row>
    <row r="136" spans="1:5" s="1521" customFormat="1">
      <c r="A136" s="1519"/>
      <c r="B136" s="1520" t="s">
        <v>687</v>
      </c>
      <c r="C136" s="1520"/>
      <c r="D136" s="1520"/>
      <c r="E136" s="1520">
        <f>SUM(E134:E135)</f>
        <v>5</v>
      </c>
    </row>
  </sheetData>
  <mergeCells count="2">
    <mergeCell ref="B2:D2"/>
    <mergeCell ref="B3:D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31"/>
  <sheetViews>
    <sheetView workbookViewId="0">
      <selection activeCell="L44" sqref="L44"/>
    </sheetView>
  </sheetViews>
  <sheetFormatPr defaultRowHeight="12.75"/>
  <cols>
    <col min="1" max="1" width="9.6640625" style="656" customWidth="1"/>
    <col min="2" max="2" width="59.33203125" style="656" customWidth="1"/>
    <col min="3" max="5" width="15.83203125" style="656" customWidth="1"/>
    <col min="6" max="16384" width="9.33203125" style="656"/>
  </cols>
  <sheetData>
    <row r="1" spans="1:5" s="1270" customFormat="1" ht="21" customHeight="1" thickBot="1">
      <c r="A1" s="1267"/>
      <c r="B1" s="1268"/>
      <c r="C1" s="1269"/>
      <c r="D1" s="1269"/>
      <c r="E1" s="1269" t="s">
        <v>976</v>
      </c>
    </row>
    <row r="2" spans="1:5" s="38" customFormat="1" ht="25.5" customHeight="1">
      <c r="A2" s="1271"/>
      <c r="B2" s="1769" t="s">
        <v>183</v>
      </c>
      <c r="C2" s="1770"/>
      <c r="D2" s="1781"/>
      <c r="E2" s="1272" t="s">
        <v>125</v>
      </c>
    </row>
    <row r="3" spans="1:5" s="38" customFormat="1" ht="13.5" thickBot="1">
      <c r="A3" s="1273"/>
      <c r="B3" s="1782" t="s">
        <v>537</v>
      </c>
      <c r="C3" s="1783"/>
      <c r="D3" s="1784"/>
      <c r="E3" s="1274"/>
    </row>
    <row r="4" spans="1:5" s="38" customFormat="1" ht="15.95" customHeight="1" thickBot="1">
      <c r="A4" s="1275"/>
      <c r="B4" s="1275"/>
      <c r="C4" s="54"/>
      <c r="D4" s="54"/>
      <c r="E4" s="54" t="s">
        <v>664</v>
      </c>
    </row>
    <row r="5" spans="1:5" ht="26.25" thickBot="1">
      <c r="A5" s="1276"/>
      <c r="B5" s="1277" t="s">
        <v>122</v>
      </c>
      <c r="C5" s="1278" t="s">
        <v>5</v>
      </c>
      <c r="D5" s="1278" t="s">
        <v>6</v>
      </c>
      <c r="E5" s="1279" t="s">
        <v>7</v>
      </c>
    </row>
    <row r="6" spans="1:5" s="31" customFormat="1" ht="12.95" customHeight="1" thickBot="1">
      <c r="A6" s="1280">
        <v>1</v>
      </c>
      <c r="B6" s="1280">
        <v>2</v>
      </c>
      <c r="C6" s="1280">
        <v>3</v>
      </c>
      <c r="D6" s="1281">
        <v>4</v>
      </c>
      <c r="E6" s="1282">
        <v>5</v>
      </c>
    </row>
    <row r="7" spans="1:5" s="31" customFormat="1" ht="12" customHeight="1" thickBot="1">
      <c r="A7" s="910" t="s">
        <v>8</v>
      </c>
      <c r="B7" s="912" t="s">
        <v>440</v>
      </c>
      <c r="C7" s="908">
        <f>SUM(C15+C8)</f>
        <v>0</v>
      </c>
      <c r="D7" s="908">
        <f>SUM(D15+D8)</f>
        <v>0</v>
      </c>
      <c r="E7" s="908">
        <f>SUM(E15+E8)</f>
        <v>0</v>
      </c>
    </row>
    <row r="8" spans="1:5" s="41" customFormat="1" ht="12" customHeight="1" thickBot="1">
      <c r="A8" s="913" t="s">
        <v>441</v>
      </c>
      <c r="B8" s="914" t="s">
        <v>350</v>
      </c>
      <c r="C8" s="907">
        <f>SUM(C9:C14)</f>
        <v>0</v>
      </c>
      <c r="D8" s="907">
        <f>SUM(D9:D14)</f>
        <v>0</v>
      </c>
      <c r="E8" s="1283">
        <f>SUM(E9:E14)</f>
        <v>0</v>
      </c>
    </row>
    <row r="9" spans="1:5" s="1285" customFormat="1" ht="12" hidden="1" customHeight="1">
      <c r="A9" s="915" t="s">
        <v>269</v>
      </c>
      <c r="B9" s="916" t="s">
        <v>270</v>
      </c>
      <c r="C9" s="1155"/>
      <c r="D9" s="1155"/>
      <c r="E9" s="1284"/>
    </row>
    <row r="10" spans="1:5" s="1285" customFormat="1" ht="12" hidden="1" customHeight="1">
      <c r="A10" s="917" t="s">
        <v>271</v>
      </c>
      <c r="B10" s="918" t="s">
        <v>351</v>
      </c>
      <c r="C10" s="909"/>
      <c r="D10" s="909"/>
      <c r="E10" s="1286"/>
    </row>
    <row r="11" spans="1:5" s="1285" customFormat="1" ht="12" hidden="1" customHeight="1">
      <c r="A11" s="917" t="s">
        <v>272</v>
      </c>
      <c r="B11" s="918" t="s">
        <v>273</v>
      </c>
      <c r="C11" s="909"/>
      <c r="D11" s="909"/>
      <c r="E11" s="1286"/>
    </row>
    <row r="12" spans="1:5" s="1285" customFormat="1" ht="12" hidden="1" customHeight="1">
      <c r="A12" s="917" t="s">
        <v>274</v>
      </c>
      <c r="B12" s="918" t="s">
        <v>275</v>
      </c>
      <c r="C12" s="909"/>
      <c r="D12" s="909"/>
      <c r="E12" s="1286"/>
    </row>
    <row r="13" spans="1:5" s="41" customFormat="1" ht="12" hidden="1" customHeight="1">
      <c r="A13" s="917" t="s">
        <v>276</v>
      </c>
      <c r="B13" s="918" t="s">
        <v>352</v>
      </c>
      <c r="C13" s="909"/>
      <c r="D13" s="909"/>
      <c r="E13" s="1286"/>
    </row>
    <row r="14" spans="1:5" s="41" customFormat="1" ht="12" hidden="1" customHeight="1">
      <c r="A14" s="919" t="s">
        <v>277</v>
      </c>
      <c r="B14" s="920" t="s">
        <v>353</v>
      </c>
      <c r="C14" s="1287"/>
      <c r="D14" s="1288"/>
      <c r="E14" s="1289"/>
    </row>
    <row r="15" spans="1:5" s="41" customFormat="1" ht="12" customHeight="1" thickBot="1">
      <c r="A15" s="921" t="s">
        <v>442</v>
      </c>
      <c r="B15" s="922" t="s">
        <v>358</v>
      </c>
      <c r="C15" s="1290">
        <f>SUM(C16:C20)</f>
        <v>0</v>
      </c>
      <c r="D15" s="1290">
        <f>SUM(D16:D20)</f>
        <v>0</v>
      </c>
      <c r="E15" s="1291">
        <f>SUM(E16:E20)</f>
        <v>0</v>
      </c>
    </row>
    <row r="16" spans="1:5" s="41" customFormat="1" ht="12" customHeight="1">
      <c r="A16" s="924" t="s">
        <v>278</v>
      </c>
      <c r="B16" s="925" t="s">
        <v>279</v>
      </c>
      <c r="C16" s="926"/>
      <c r="D16" s="926"/>
      <c r="E16" s="940"/>
    </row>
    <row r="17" spans="1:5" s="41" customFormat="1" ht="12" customHeight="1">
      <c r="A17" s="917" t="s">
        <v>280</v>
      </c>
      <c r="B17" s="918" t="s">
        <v>354</v>
      </c>
      <c r="C17" s="909"/>
      <c r="D17" s="909"/>
      <c r="E17" s="1286"/>
    </row>
    <row r="18" spans="1:5" s="41" customFormat="1" ht="12" customHeight="1">
      <c r="A18" s="917" t="s">
        <v>281</v>
      </c>
      <c r="B18" s="934" t="s">
        <v>355</v>
      </c>
      <c r="C18" s="909"/>
      <c r="D18" s="909"/>
      <c r="E18" s="1286"/>
    </row>
    <row r="19" spans="1:5" s="41" customFormat="1" ht="12" customHeight="1">
      <c r="A19" s="917" t="s">
        <v>282</v>
      </c>
      <c r="B19" s="934" t="s">
        <v>356</v>
      </c>
      <c r="C19" s="909"/>
      <c r="D19" s="909"/>
      <c r="E19" s="1286"/>
    </row>
    <row r="20" spans="1:5" s="1285" customFormat="1" ht="12" customHeight="1" thickBot="1">
      <c r="A20" s="917" t="s">
        <v>283</v>
      </c>
      <c r="B20" s="918" t="s">
        <v>357</v>
      </c>
      <c r="C20" s="909"/>
      <c r="D20" s="909"/>
      <c r="E20" s="1286"/>
    </row>
    <row r="21" spans="1:5" s="1285" customFormat="1" ht="60" hidden="1" customHeight="1">
      <c r="A21" s="927" t="s">
        <v>283</v>
      </c>
      <c r="B21" s="928" t="s">
        <v>415</v>
      </c>
      <c r="C21" s="929"/>
      <c r="D21" s="929"/>
      <c r="E21" s="1292">
        <v>19249</v>
      </c>
    </row>
    <row r="22" spans="1:5" s="1285" customFormat="1" ht="12" customHeight="1" thickBot="1">
      <c r="A22" s="930" t="s">
        <v>10</v>
      </c>
      <c r="B22" s="931" t="s">
        <v>359</v>
      </c>
      <c r="C22" s="1290">
        <f>SUM(C23:C27)</f>
        <v>0</v>
      </c>
      <c r="D22" s="1290">
        <f>SUM(D23:D27)</f>
        <v>0</v>
      </c>
      <c r="E22" s="1291">
        <f>SUM(E23:E27)</f>
        <v>0</v>
      </c>
    </row>
    <row r="23" spans="1:5" s="41" customFormat="1" ht="12" hidden="1" customHeight="1">
      <c r="A23" s="924" t="s">
        <v>284</v>
      </c>
      <c r="B23" s="925" t="s">
        <v>285</v>
      </c>
      <c r="C23" s="932"/>
      <c r="D23" s="1156"/>
      <c r="E23" s="1293"/>
    </row>
    <row r="24" spans="1:5" s="1285" customFormat="1" ht="12" hidden="1" customHeight="1">
      <c r="A24" s="917" t="s">
        <v>286</v>
      </c>
      <c r="B24" s="918" t="s">
        <v>360</v>
      </c>
      <c r="C24" s="933"/>
      <c r="D24" s="933"/>
      <c r="E24" s="1294"/>
    </row>
    <row r="25" spans="1:5" s="1285" customFormat="1" ht="12" hidden="1" customHeight="1">
      <c r="A25" s="917" t="s">
        <v>287</v>
      </c>
      <c r="B25" s="934" t="s">
        <v>361</v>
      </c>
      <c r="C25" s="909"/>
      <c r="D25" s="909"/>
      <c r="E25" s="1286"/>
    </row>
    <row r="26" spans="1:5" s="1285" customFormat="1" ht="12" hidden="1" customHeight="1">
      <c r="A26" s="919" t="s">
        <v>288</v>
      </c>
      <c r="B26" s="935" t="s">
        <v>362</v>
      </c>
      <c r="C26" s="936"/>
      <c r="D26" s="936"/>
      <c r="E26" s="1295"/>
    </row>
    <row r="27" spans="1:5" s="1285" customFormat="1" ht="12" hidden="1" customHeight="1">
      <c r="A27" s="937" t="s">
        <v>289</v>
      </c>
      <c r="B27" s="938" t="s">
        <v>363</v>
      </c>
      <c r="C27" s="939"/>
      <c r="D27" s="939"/>
      <c r="E27" s="980"/>
    </row>
    <row r="28" spans="1:5" s="1285" customFormat="1" ht="60" hidden="1" customHeight="1">
      <c r="A28" s="927" t="s">
        <v>289</v>
      </c>
      <c r="B28" s="928" t="s">
        <v>415</v>
      </c>
      <c r="C28" s="929"/>
      <c r="D28" s="929"/>
      <c r="E28" s="1292">
        <v>128054</v>
      </c>
    </row>
    <row r="29" spans="1:5" s="1285" customFormat="1" ht="12" customHeight="1" thickBot="1">
      <c r="A29" s="930" t="s">
        <v>11</v>
      </c>
      <c r="B29" s="931" t="s">
        <v>370</v>
      </c>
      <c r="C29" s="1290">
        <f>SUM(C31+C33+C39)</f>
        <v>0</v>
      </c>
      <c r="D29" s="1290">
        <f>SUM(D31+D33+D39)</f>
        <v>0</v>
      </c>
      <c r="E29" s="1291">
        <f>SUM(E31+E33+E39)</f>
        <v>0</v>
      </c>
    </row>
    <row r="30" spans="1:5" s="1285" customFormat="1" ht="12" hidden="1" customHeight="1">
      <c r="A30" s="924" t="s">
        <v>290</v>
      </c>
      <c r="B30" s="925" t="s">
        <v>291</v>
      </c>
      <c r="C30" s="926">
        <f>SUM(C35+C32)</f>
        <v>0</v>
      </c>
      <c r="D30" s="926">
        <f>SUM(D35+D32)</f>
        <v>0</v>
      </c>
      <c r="E30" s="940">
        <f>SUM(E35+E32)</f>
        <v>0</v>
      </c>
    </row>
    <row r="31" spans="1:5" s="1285" customFormat="1" ht="12" hidden="1" customHeight="1">
      <c r="A31" s="917" t="s">
        <v>292</v>
      </c>
      <c r="B31" s="918" t="s">
        <v>293</v>
      </c>
      <c r="C31" s="1296">
        <f>SUM(C32)</f>
        <v>0</v>
      </c>
      <c r="D31" s="1296">
        <f>SUM(D32)</f>
        <v>0</v>
      </c>
      <c r="E31" s="1297">
        <f>SUM(E32)</f>
        <v>0</v>
      </c>
    </row>
    <row r="32" spans="1:5" s="1285" customFormat="1" ht="12" hidden="1" customHeight="1">
      <c r="A32" s="943" t="s">
        <v>292</v>
      </c>
      <c r="B32" s="944" t="s">
        <v>364</v>
      </c>
      <c r="C32" s="941"/>
      <c r="D32" s="941"/>
      <c r="E32" s="942"/>
    </row>
    <row r="33" spans="1:5" s="1285" customFormat="1" ht="12" hidden="1" customHeight="1">
      <c r="A33" s="917" t="s">
        <v>367</v>
      </c>
      <c r="B33" s="945" t="s">
        <v>368</v>
      </c>
      <c r="C33" s="1296">
        <f>SUM(C37+C36+C34)</f>
        <v>0</v>
      </c>
      <c r="D33" s="1296">
        <f>SUM(D37+D36+D34)</f>
        <v>0</v>
      </c>
      <c r="E33" s="1297">
        <f>SUM(E37+E36+E34)</f>
        <v>0</v>
      </c>
    </row>
    <row r="34" spans="1:5" s="1285" customFormat="1" ht="12" hidden="1" customHeight="1">
      <c r="A34" s="917" t="s">
        <v>294</v>
      </c>
      <c r="B34" s="946" t="s">
        <v>369</v>
      </c>
      <c r="C34" s="1161">
        <f>SUM(C35)</f>
        <v>0</v>
      </c>
      <c r="D34" s="1161">
        <f>SUM(D35)</f>
        <v>0</v>
      </c>
      <c r="E34" s="1162">
        <f>SUM(E35)</f>
        <v>0</v>
      </c>
    </row>
    <row r="35" spans="1:5" s="1285" customFormat="1" ht="12" hidden="1" customHeight="1">
      <c r="A35" s="943" t="s">
        <v>294</v>
      </c>
      <c r="B35" s="947" t="s">
        <v>365</v>
      </c>
      <c r="C35" s="941"/>
      <c r="D35" s="941"/>
      <c r="E35" s="942"/>
    </row>
    <row r="36" spans="1:5" s="1285" customFormat="1" ht="12" hidden="1" customHeight="1">
      <c r="A36" s="917" t="s">
        <v>295</v>
      </c>
      <c r="B36" s="948" t="s">
        <v>296</v>
      </c>
      <c r="C36" s="933"/>
      <c r="D36" s="933"/>
      <c r="E36" s="1294"/>
    </row>
    <row r="37" spans="1:5" s="1285" customFormat="1" ht="12" hidden="1" customHeight="1">
      <c r="A37" s="917" t="s">
        <v>297</v>
      </c>
      <c r="B37" s="948" t="s">
        <v>298</v>
      </c>
      <c r="C37" s="950">
        <f>SUM(C38)</f>
        <v>0</v>
      </c>
      <c r="D37" s="950">
        <f>SUM(D38)</f>
        <v>0</v>
      </c>
      <c r="E37" s="1298">
        <f>SUM(E38)</f>
        <v>0</v>
      </c>
    </row>
    <row r="38" spans="1:5" s="1285" customFormat="1" ht="12" hidden="1" customHeight="1">
      <c r="A38" s="943" t="s">
        <v>297</v>
      </c>
      <c r="B38" s="1299" t="s">
        <v>366</v>
      </c>
      <c r="C38" s="1300"/>
      <c r="D38" s="1300"/>
      <c r="E38" s="1301"/>
    </row>
    <row r="39" spans="1:5" s="1285" customFormat="1" ht="12" hidden="1" customHeight="1">
      <c r="A39" s="919" t="s">
        <v>299</v>
      </c>
      <c r="B39" s="920" t="s">
        <v>300</v>
      </c>
      <c r="C39" s="955"/>
      <c r="D39" s="955"/>
      <c r="E39" s="1302"/>
    </row>
    <row r="40" spans="1:5" s="1285" customFormat="1" ht="12" customHeight="1" thickBot="1">
      <c r="A40" s="930" t="s">
        <v>12</v>
      </c>
      <c r="B40" s="931" t="s">
        <v>371</v>
      </c>
      <c r="C40" s="923">
        <f>SUM(C41:C50)</f>
        <v>3080000</v>
      </c>
      <c r="D40" s="923">
        <f>SUM(D41:D50)</f>
        <v>3080000</v>
      </c>
      <c r="E40" s="1303">
        <f>SUM(E41:E50)</f>
        <v>2914414</v>
      </c>
    </row>
    <row r="41" spans="1:5" s="1285" customFormat="1" ht="12" customHeight="1">
      <c r="A41" s="924" t="s">
        <v>301</v>
      </c>
      <c r="B41" s="925" t="s">
        <v>302</v>
      </c>
      <c r="C41" s="1156"/>
      <c r="D41" s="1156"/>
      <c r="E41" s="1293"/>
    </row>
    <row r="42" spans="1:5" s="1285" customFormat="1" ht="12" customHeight="1">
      <c r="A42" s="917" t="s">
        <v>303</v>
      </c>
      <c r="B42" s="918" t="s">
        <v>304</v>
      </c>
      <c r="C42" s="1161">
        <v>2680000</v>
      </c>
      <c r="D42" s="1161">
        <v>2680000</v>
      </c>
      <c r="E42" s="1162">
        <v>1587800</v>
      </c>
    </row>
    <row r="43" spans="1:5" s="1285" customFormat="1" ht="12" customHeight="1">
      <c r="A43" s="917" t="s">
        <v>305</v>
      </c>
      <c r="B43" s="918" t="s">
        <v>306</v>
      </c>
      <c r="C43" s="1161">
        <v>400000</v>
      </c>
      <c r="D43" s="1161">
        <v>400000</v>
      </c>
      <c r="E43" s="1162">
        <v>856311</v>
      </c>
    </row>
    <row r="44" spans="1:5" s="1285" customFormat="1" ht="12" customHeight="1">
      <c r="A44" s="917" t="s">
        <v>307</v>
      </c>
      <c r="B44" s="918" t="s">
        <v>308</v>
      </c>
      <c r="C44" s="1300"/>
      <c r="D44" s="1300"/>
      <c r="E44" s="1301"/>
    </row>
    <row r="45" spans="1:5" s="41" customFormat="1" ht="12" customHeight="1">
      <c r="A45" s="917" t="s">
        <v>309</v>
      </c>
      <c r="B45" s="918" t="s">
        <v>310</v>
      </c>
      <c r="C45" s="1161"/>
      <c r="D45" s="1161"/>
      <c r="E45" s="1162"/>
    </row>
    <row r="46" spans="1:5" s="1285" customFormat="1" ht="12" customHeight="1">
      <c r="A46" s="917" t="s">
        <v>311</v>
      </c>
      <c r="B46" s="918" t="s">
        <v>312</v>
      </c>
      <c r="C46" s="1161"/>
      <c r="D46" s="1161"/>
      <c r="E46" s="1162"/>
    </row>
    <row r="47" spans="1:5" s="1285" customFormat="1" ht="12" customHeight="1">
      <c r="A47" s="917" t="s">
        <v>313</v>
      </c>
      <c r="B47" s="918" t="s">
        <v>314</v>
      </c>
      <c r="C47" s="1161"/>
      <c r="D47" s="1161"/>
      <c r="E47" s="1162"/>
    </row>
    <row r="48" spans="1:5" s="1285" customFormat="1" ht="12" customHeight="1">
      <c r="A48" s="917" t="s">
        <v>315</v>
      </c>
      <c r="B48" s="918" t="s">
        <v>316</v>
      </c>
      <c r="C48" s="1161"/>
      <c r="D48" s="1161"/>
      <c r="E48" s="1162"/>
    </row>
    <row r="49" spans="1:5" s="1285" customFormat="1" ht="12" customHeight="1">
      <c r="A49" s="917" t="s">
        <v>317</v>
      </c>
      <c r="B49" s="918" t="s">
        <v>318</v>
      </c>
      <c r="C49" s="1161"/>
      <c r="D49" s="1161"/>
      <c r="E49" s="1162"/>
    </row>
    <row r="50" spans="1:5" s="1285" customFormat="1" ht="12" customHeight="1" thickBot="1">
      <c r="A50" s="919" t="s">
        <v>636</v>
      </c>
      <c r="B50" s="920" t="s">
        <v>320</v>
      </c>
      <c r="C50" s="936"/>
      <c r="D50" s="936"/>
      <c r="E50" s="1295">
        <v>470303</v>
      </c>
    </row>
    <row r="51" spans="1:5" s="1285" customFormat="1" ht="12" customHeight="1" thickBot="1">
      <c r="A51" s="930" t="s">
        <v>13</v>
      </c>
      <c r="B51" s="931" t="s">
        <v>372</v>
      </c>
      <c r="C51" s="1290">
        <f>SUM(C52:C56)</f>
        <v>0</v>
      </c>
      <c r="D51" s="1290">
        <f>SUM(D52:D56)</f>
        <v>0</v>
      </c>
      <c r="E51" s="1291">
        <f>SUM(E52:E56)</f>
        <v>0</v>
      </c>
    </row>
    <row r="52" spans="1:5" s="1285" customFormat="1" ht="12" hidden="1" customHeight="1">
      <c r="A52" s="924" t="s">
        <v>322</v>
      </c>
      <c r="B52" s="925" t="s">
        <v>323</v>
      </c>
      <c r="C52" s="1304"/>
      <c r="D52" s="1304"/>
      <c r="E52" s="1305"/>
    </row>
    <row r="53" spans="1:5" s="41" customFormat="1" ht="12" hidden="1" customHeight="1">
      <c r="A53" s="917" t="s">
        <v>324</v>
      </c>
      <c r="B53" s="918" t="s">
        <v>325</v>
      </c>
      <c r="C53" s="1161"/>
      <c r="D53" s="1161"/>
      <c r="E53" s="1162"/>
    </row>
    <row r="54" spans="1:5" s="41" customFormat="1" ht="12" hidden="1" customHeight="1">
      <c r="A54" s="917" t="s">
        <v>326</v>
      </c>
      <c r="B54" s="918" t="s">
        <v>327</v>
      </c>
      <c r="C54" s="1161"/>
      <c r="D54" s="1161"/>
      <c r="E54" s="1162"/>
    </row>
    <row r="55" spans="1:5" s="41" customFormat="1" ht="12" hidden="1" customHeight="1">
      <c r="A55" s="917" t="s">
        <v>328</v>
      </c>
      <c r="B55" s="918" t="s">
        <v>329</v>
      </c>
      <c r="C55" s="1161"/>
      <c r="D55" s="1161"/>
      <c r="E55" s="1162"/>
    </row>
    <row r="56" spans="1:5" s="41" customFormat="1" ht="12" hidden="1" customHeight="1">
      <c r="A56" s="919" t="s">
        <v>330</v>
      </c>
      <c r="B56" s="920" t="s">
        <v>331</v>
      </c>
      <c r="C56" s="955"/>
      <c r="D56" s="955"/>
      <c r="E56" s="1302"/>
    </row>
    <row r="57" spans="1:5" s="1285" customFormat="1" ht="12" customHeight="1" thickBot="1">
      <c r="A57" s="930" t="s">
        <v>14</v>
      </c>
      <c r="B57" s="931" t="s">
        <v>378</v>
      </c>
      <c r="C57" s="956">
        <f>SUM(C58:C60)</f>
        <v>0</v>
      </c>
      <c r="D57" s="956"/>
      <c r="E57" s="1306"/>
    </row>
    <row r="58" spans="1:5" s="1285" customFormat="1" ht="11.25" hidden="1" customHeight="1">
      <c r="A58" s="924" t="s">
        <v>332</v>
      </c>
      <c r="B58" s="925" t="s">
        <v>373</v>
      </c>
      <c r="C58" s="954"/>
      <c r="D58" s="954"/>
      <c r="E58" s="1307"/>
    </row>
    <row r="59" spans="1:5" ht="10.5" hidden="1" customHeight="1">
      <c r="A59" s="917" t="s">
        <v>375</v>
      </c>
      <c r="B59" s="918" t="s">
        <v>374</v>
      </c>
      <c r="C59" s="1300"/>
      <c r="D59" s="1300"/>
      <c r="E59" s="1301"/>
    </row>
    <row r="60" spans="1:5" s="31" customFormat="1" ht="13.5" hidden="1" customHeight="1">
      <c r="A60" s="917" t="s">
        <v>376</v>
      </c>
      <c r="B60" s="918" t="s">
        <v>333</v>
      </c>
      <c r="C60" s="1161"/>
      <c r="D60" s="1161"/>
      <c r="E60" s="1162"/>
    </row>
    <row r="61" spans="1:5" s="41" customFormat="1" ht="60" hidden="1" customHeight="1">
      <c r="A61" s="957" t="s">
        <v>376</v>
      </c>
      <c r="B61" s="958" t="s">
        <v>377</v>
      </c>
      <c r="C61" s="959"/>
      <c r="D61" s="959"/>
      <c r="E61" s="1308"/>
    </row>
    <row r="62" spans="1:5" ht="12" customHeight="1" thickBot="1">
      <c r="A62" s="930" t="s">
        <v>15</v>
      </c>
      <c r="B62" s="922" t="s">
        <v>384</v>
      </c>
      <c r="C62" s="1309">
        <f>SUM(C63:C65)</f>
        <v>0</v>
      </c>
      <c r="D62" s="1309">
        <f>SUM(D63:D65)</f>
        <v>0</v>
      </c>
      <c r="E62" s="1310">
        <f>SUM(E63:E65)</f>
        <v>0</v>
      </c>
    </row>
    <row r="63" spans="1:5" ht="60" hidden="1" customHeight="1">
      <c r="A63" s="924" t="s">
        <v>334</v>
      </c>
      <c r="B63" s="925" t="s">
        <v>379</v>
      </c>
      <c r="C63" s="1156"/>
      <c r="D63" s="1156"/>
      <c r="E63" s="1293"/>
    </row>
    <row r="64" spans="1:5" ht="60" hidden="1" customHeight="1">
      <c r="A64" s="917" t="s">
        <v>381</v>
      </c>
      <c r="B64" s="918" t="s">
        <v>380</v>
      </c>
      <c r="C64" s="1161"/>
      <c r="D64" s="1161"/>
      <c r="E64" s="1162"/>
    </row>
    <row r="65" spans="1:5" ht="60" hidden="1" customHeight="1">
      <c r="A65" s="917" t="s">
        <v>382</v>
      </c>
      <c r="B65" s="918" t="s">
        <v>335</v>
      </c>
      <c r="C65" s="1300"/>
      <c r="D65" s="1300"/>
      <c r="E65" s="1301"/>
    </row>
    <row r="66" spans="1:5" ht="60" hidden="1" customHeight="1">
      <c r="A66" s="957" t="s">
        <v>382</v>
      </c>
      <c r="B66" s="958" t="s">
        <v>383</v>
      </c>
      <c r="C66" s="959"/>
      <c r="D66" s="959"/>
      <c r="E66" s="1308"/>
    </row>
    <row r="67" spans="1:5" ht="12" customHeight="1" thickBot="1">
      <c r="A67" s="930" t="s">
        <v>35</v>
      </c>
      <c r="B67" s="931" t="s">
        <v>385</v>
      </c>
      <c r="C67" s="923">
        <f>SUM(C8+C15+C22+C29+C40+C51+C57+C62)</f>
        <v>3080000</v>
      </c>
      <c r="D67" s="923">
        <f>SUM(D8+D15+D22+D29+D40+D51+D57+D62)</f>
        <v>3080000</v>
      </c>
      <c r="E67" s="1311">
        <f>SUM(E8+E15+E22+E29+E40+E51+E57+E62)</f>
        <v>2914414</v>
      </c>
    </row>
    <row r="68" spans="1:5" ht="12" hidden="1" customHeight="1">
      <c r="A68" s="960" t="s">
        <v>387</v>
      </c>
      <c r="B68" s="961" t="s">
        <v>336</v>
      </c>
      <c r="C68" s="932">
        <f>SUM(C69:C71)</f>
        <v>0</v>
      </c>
      <c r="D68" s="1156">
        <f>SUM(D69:D71)</f>
        <v>0</v>
      </c>
      <c r="E68" s="1312">
        <f>SUM(E69:E71)</f>
        <v>0</v>
      </c>
    </row>
    <row r="69" spans="1:5" ht="12" hidden="1" customHeight="1">
      <c r="A69" s="917" t="s">
        <v>337</v>
      </c>
      <c r="B69" s="918" t="s">
        <v>338</v>
      </c>
      <c r="C69" s="1161"/>
      <c r="D69" s="1161"/>
      <c r="E69" s="1163"/>
    </row>
    <row r="70" spans="1:5" ht="12" hidden="1" customHeight="1">
      <c r="A70" s="917" t="s">
        <v>339</v>
      </c>
      <c r="B70" s="918" t="s">
        <v>340</v>
      </c>
      <c r="C70" s="1161"/>
      <c r="D70" s="1161"/>
      <c r="E70" s="1163"/>
    </row>
    <row r="71" spans="1:5" ht="12" hidden="1" customHeight="1">
      <c r="A71" s="917" t="s">
        <v>341</v>
      </c>
      <c r="B71" s="962" t="s">
        <v>342</v>
      </c>
      <c r="C71" s="950"/>
      <c r="D71" s="950"/>
      <c r="E71" s="1313"/>
    </row>
    <row r="72" spans="1:5" ht="12" hidden="1" customHeight="1">
      <c r="A72" s="960" t="s">
        <v>388</v>
      </c>
      <c r="B72" s="963" t="s">
        <v>343</v>
      </c>
      <c r="C72" s="950"/>
      <c r="D72" s="950"/>
      <c r="E72" s="1313"/>
    </row>
    <row r="73" spans="1:5" ht="12" hidden="1" customHeight="1">
      <c r="A73" s="960" t="s">
        <v>389</v>
      </c>
      <c r="B73" s="963" t="s">
        <v>344</v>
      </c>
      <c r="C73" s="950">
        <f>SUM(C74:C75)</f>
        <v>0</v>
      </c>
      <c r="D73" s="950">
        <f>SUM(D74:D75)</f>
        <v>0</v>
      </c>
      <c r="E73" s="1313">
        <f>SUM(E74:E75)</f>
        <v>0</v>
      </c>
    </row>
    <row r="74" spans="1:5" ht="12" hidden="1" customHeight="1">
      <c r="A74" s="917" t="s">
        <v>345</v>
      </c>
      <c r="B74" s="918" t="s">
        <v>346</v>
      </c>
      <c r="C74" s="950"/>
      <c r="D74" s="1314"/>
      <c r="E74" s="1315"/>
    </row>
    <row r="75" spans="1:5" ht="12" hidden="1" customHeight="1">
      <c r="A75" s="917" t="s">
        <v>347</v>
      </c>
      <c r="B75" s="918" t="s">
        <v>348</v>
      </c>
      <c r="C75" s="950"/>
      <c r="D75" s="1314"/>
      <c r="E75" s="1315"/>
    </row>
    <row r="76" spans="1:5" s="41" customFormat="1" ht="12" hidden="1" customHeight="1">
      <c r="A76" s="964" t="s">
        <v>445</v>
      </c>
      <c r="B76" s="965" t="s">
        <v>446</v>
      </c>
      <c r="C76" s="966"/>
      <c r="D76" s="966"/>
      <c r="E76" s="1048"/>
    </row>
    <row r="77" spans="1:5" ht="12" customHeight="1">
      <c r="A77" s="960" t="s">
        <v>389</v>
      </c>
      <c r="B77" s="963" t="s">
        <v>344</v>
      </c>
      <c r="C77" s="950">
        <f>SUM(C78:C79)</f>
        <v>505945</v>
      </c>
      <c r="D77" s="950">
        <f>SUM(D78:D79)</f>
        <v>505945</v>
      </c>
      <c r="E77" s="1313">
        <f>SUM(E78:E79)</f>
        <v>505945</v>
      </c>
    </row>
    <row r="78" spans="1:5" ht="12" customHeight="1">
      <c r="A78" s="917" t="s">
        <v>345</v>
      </c>
      <c r="B78" s="918" t="s">
        <v>346</v>
      </c>
      <c r="C78" s="1314">
        <v>505945</v>
      </c>
      <c r="D78" s="1314">
        <v>505945</v>
      </c>
      <c r="E78" s="1314">
        <v>505945</v>
      </c>
    </row>
    <row r="79" spans="1:5" ht="12" customHeight="1">
      <c r="A79" s="917" t="s">
        <v>347</v>
      </c>
      <c r="B79" s="918" t="s">
        <v>348</v>
      </c>
      <c r="C79" s="950"/>
      <c r="D79" s="1314"/>
      <c r="E79" s="1315"/>
    </row>
    <row r="80" spans="1:5" s="41" customFormat="1" ht="12" customHeight="1" thickBot="1">
      <c r="A80" s="964" t="s">
        <v>445</v>
      </c>
      <c r="B80" s="965" t="s">
        <v>446</v>
      </c>
      <c r="C80" s="966"/>
      <c r="D80" s="966"/>
      <c r="E80" s="1048"/>
    </row>
    <row r="81" spans="1:5" s="41" customFormat="1" ht="12" customHeight="1" thickBot="1">
      <c r="A81" s="1316" t="s">
        <v>531</v>
      </c>
      <c r="B81" s="1317" t="s">
        <v>532</v>
      </c>
      <c r="C81" s="651">
        <v>67660260</v>
      </c>
      <c r="D81" s="651">
        <v>67660260</v>
      </c>
      <c r="E81" s="1318">
        <v>53637777</v>
      </c>
    </row>
    <row r="82" spans="1:5" ht="12" customHeight="1" thickBot="1">
      <c r="A82" s="1319" t="s">
        <v>390</v>
      </c>
      <c r="B82" s="1320" t="s">
        <v>391</v>
      </c>
      <c r="C82" s="651">
        <f>SUM(C77+C80+C81)</f>
        <v>68166205</v>
      </c>
      <c r="D82" s="651">
        <f>SUM(D77+D80+D81)</f>
        <v>68166205</v>
      </c>
      <c r="E82" s="1318">
        <f>SUM(E77+E80+E81)</f>
        <v>54143722</v>
      </c>
    </row>
    <row r="83" spans="1:5" ht="12" customHeight="1" thickBot="1">
      <c r="A83" s="1319" t="s">
        <v>407</v>
      </c>
      <c r="B83" s="1320" t="s">
        <v>392</v>
      </c>
      <c r="C83" s="651"/>
      <c r="D83" s="651"/>
      <c r="E83" s="1318"/>
    </row>
    <row r="84" spans="1:5" ht="12" customHeight="1" thickBot="1">
      <c r="A84" s="1319" t="s">
        <v>408</v>
      </c>
      <c r="B84" s="1320" t="s">
        <v>393</v>
      </c>
      <c r="C84" s="651"/>
      <c r="D84" s="651"/>
      <c r="E84" s="1321"/>
    </row>
    <row r="85" spans="1:5" ht="12" customHeight="1" thickBot="1">
      <c r="A85" s="1319" t="s">
        <v>16</v>
      </c>
      <c r="B85" s="1322" t="s">
        <v>386</v>
      </c>
      <c r="C85" s="651">
        <f>SUM(C82:C84)</f>
        <v>68166205</v>
      </c>
      <c r="D85" s="651">
        <f>SUM(D82:D84)</f>
        <v>68166205</v>
      </c>
      <c r="E85" s="1321">
        <f>SUM(E82:E84)</f>
        <v>54143722</v>
      </c>
    </row>
    <row r="86" spans="1:5" ht="24.75" customHeight="1" thickBot="1">
      <c r="A86" s="1319" t="s">
        <v>17</v>
      </c>
      <c r="B86" s="1323" t="s">
        <v>409</v>
      </c>
      <c r="C86" s="757">
        <f>SUM(C67+C85)</f>
        <v>71246205</v>
      </c>
      <c r="D86" s="757">
        <f>SUM(D67+D85)</f>
        <v>71246205</v>
      </c>
      <c r="E86" s="1324">
        <f>SUM(E67+E85)</f>
        <v>57058136</v>
      </c>
    </row>
    <row r="87" spans="1:5">
      <c r="A87" s="1325"/>
      <c r="B87" s="1325"/>
      <c r="C87" s="1326"/>
      <c r="D87" s="1326"/>
      <c r="E87" s="1326"/>
    </row>
    <row r="88" spans="1:5" ht="13.5" thickBot="1">
      <c r="A88" s="1325"/>
      <c r="B88" s="1325"/>
      <c r="C88" s="1326"/>
      <c r="D88" s="1326"/>
      <c r="E88" s="1326"/>
    </row>
    <row r="89" spans="1:5" s="1330" customFormat="1" ht="38.1" customHeight="1" thickBot="1">
      <c r="A89" s="1327"/>
      <c r="B89" s="1328" t="s">
        <v>23</v>
      </c>
      <c r="C89" s="911" t="s">
        <v>5</v>
      </c>
      <c r="D89" s="911" t="s">
        <v>6</v>
      </c>
      <c r="E89" s="1329" t="s">
        <v>7</v>
      </c>
    </row>
    <row r="90" spans="1:5" s="1" customFormat="1" ht="12" customHeight="1" thickBot="1">
      <c r="A90" s="970">
        <v>1</v>
      </c>
      <c r="B90" s="911">
        <v>2</v>
      </c>
      <c r="C90" s="911">
        <v>3</v>
      </c>
      <c r="D90" s="911">
        <v>4</v>
      </c>
      <c r="E90" s="1329">
        <v>5</v>
      </c>
    </row>
    <row r="91" spans="1:5" s="1330" customFormat="1" ht="12" customHeight="1" thickBot="1">
      <c r="A91" s="971" t="s">
        <v>8</v>
      </c>
      <c r="B91" s="972" t="s">
        <v>910</v>
      </c>
      <c r="C91" s="651">
        <f>+C92+C93+C94+C95+C96</f>
        <v>70846205</v>
      </c>
      <c r="D91" s="651">
        <f>+D92+D93+D94+D95+D96</f>
        <v>69481205</v>
      </c>
      <c r="E91" s="651">
        <f>+E92+E93+E94+E95+E96</f>
        <v>54727722</v>
      </c>
    </row>
    <row r="92" spans="1:5" s="1330" customFormat="1" ht="12" customHeight="1">
      <c r="A92" s="974" t="s">
        <v>217</v>
      </c>
      <c r="B92" s="975" t="s">
        <v>24</v>
      </c>
      <c r="C92" s="1314">
        <v>28489764</v>
      </c>
      <c r="D92" s="1314">
        <v>29537227</v>
      </c>
      <c r="E92" s="1315">
        <v>26011778</v>
      </c>
    </row>
    <row r="93" spans="1:5" s="1330" customFormat="1" ht="12" customHeight="1">
      <c r="A93" s="978" t="s">
        <v>218</v>
      </c>
      <c r="B93" s="979" t="s">
        <v>25</v>
      </c>
      <c r="C93" s="1314">
        <v>4563441</v>
      </c>
      <c r="D93" s="1314">
        <v>3515978</v>
      </c>
      <c r="E93" s="1315">
        <v>3349232</v>
      </c>
    </row>
    <row r="94" spans="1:5" s="1330" customFormat="1" ht="12" customHeight="1">
      <c r="A94" s="978" t="s">
        <v>219</v>
      </c>
      <c r="B94" s="979" t="s">
        <v>26</v>
      </c>
      <c r="C94" s="1314">
        <v>37793000</v>
      </c>
      <c r="D94" s="1314">
        <v>36428000</v>
      </c>
      <c r="E94" s="1315">
        <v>25366712</v>
      </c>
    </row>
    <row r="95" spans="1:5" s="1330" customFormat="1" ht="12" customHeight="1">
      <c r="A95" s="978" t="s">
        <v>220</v>
      </c>
      <c r="B95" s="983" t="s">
        <v>27</v>
      </c>
      <c r="C95" s="1314"/>
      <c r="D95" s="1314"/>
      <c r="E95" s="1331"/>
    </row>
    <row r="96" spans="1:5" s="1330" customFormat="1" ht="12" customHeight="1" thickBot="1">
      <c r="A96" s="978" t="s">
        <v>221</v>
      </c>
      <c r="B96" s="984" t="s">
        <v>28</v>
      </c>
      <c r="C96" s="981"/>
      <c r="D96" s="981"/>
      <c r="E96" s="982"/>
    </row>
    <row r="97" spans="1:5" s="989" customFormat="1" ht="12" hidden="1" customHeight="1">
      <c r="A97" s="985" t="s">
        <v>228</v>
      </c>
      <c r="B97" s="990" t="s">
        <v>222</v>
      </c>
      <c r="C97" s="987"/>
      <c r="D97" s="987"/>
      <c r="E97" s="988"/>
    </row>
    <row r="98" spans="1:5" s="989" customFormat="1" ht="12" hidden="1" customHeight="1">
      <c r="A98" s="985" t="s">
        <v>229</v>
      </c>
      <c r="B98" s="986" t="s">
        <v>223</v>
      </c>
      <c r="C98" s="987"/>
      <c r="D98" s="987"/>
      <c r="E98" s="988"/>
    </row>
    <row r="99" spans="1:5" s="989" customFormat="1" ht="12" hidden="1" customHeight="1">
      <c r="A99" s="985" t="s">
        <v>230</v>
      </c>
      <c r="B99" s="986" t="s">
        <v>224</v>
      </c>
      <c r="C99" s="987"/>
      <c r="D99" s="987"/>
      <c r="E99" s="988"/>
    </row>
    <row r="100" spans="1:5" s="989" customFormat="1" ht="12" hidden="1" customHeight="1">
      <c r="A100" s="985" t="s">
        <v>231</v>
      </c>
      <c r="B100" s="990" t="s">
        <v>225</v>
      </c>
      <c r="C100" s="987"/>
      <c r="D100" s="987"/>
      <c r="E100" s="988"/>
    </row>
    <row r="101" spans="1:5" s="989" customFormat="1" ht="12" hidden="1" customHeight="1">
      <c r="A101" s="991" t="s">
        <v>232</v>
      </c>
      <c r="B101" s="992" t="s">
        <v>226</v>
      </c>
      <c r="C101" s="987"/>
      <c r="D101" s="987"/>
      <c r="E101" s="988"/>
    </row>
    <row r="102" spans="1:5" s="989" customFormat="1" ht="12" hidden="1" customHeight="1">
      <c r="A102" s="985" t="s">
        <v>233</v>
      </c>
      <c r="B102" s="992" t="s">
        <v>227</v>
      </c>
      <c r="C102" s="987"/>
      <c r="D102" s="987"/>
      <c r="E102" s="988"/>
    </row>
    <row r="103" spans="1:5" s="989" customFormat="1" ht="12" hidden="1" customHeight="1">
      <c r="A103" s="993" t="s">
        <v>234</v>
      </c>
      <c r="B103" s="986" t="s">
        <v>240</v>
      </c>
      <c r="C103" s="987"/>
      <c r="D103" s="987"/>
      <c r="E103" s="988"/>
    </row>
    <row r="104" spans="1:5" s="989" customFormat="1" ht="12" hidden="1" customHeight="1">
      <c r="A104" s="993" t="s">
        <v>235</v>
      </c>
      <c r="B104" s="990" t="s">
        <v>241</v>
      </c>
      <c r="C104" s="987"/>
      <c r="D104" s="987"/>
      <c r="E104" s="988"/>
    </row>
    <row r="105" spans="1:5" s="989" customFormat="1" ht="12" hidden="1" customHeight="1">
      <c r="A105" s="993" t="s">
        <v>236</v>
      </c>
      <c r="B105" s="992" t="s">
        <v>242</v>
      </c>
      <c r="C105" s="987"/>
      <c r="D105" s="987"/>
      <c r="E105" s="988"/>
    </row>
    <row r="106" spans="1:5" s="989" customFormat="1" ht="12" hidden="1" customHeight="1">
      <c r="A106" s="993" t="s">
        <v>237</v>
      </c>
      <c r="B106" s="992" t="s">
        <v>243</v>
      </c>
      <c r="C106" s="987"/>
      <c r="D106" s="987"/>
      <c r="E106" s="988"/>
    </row>
    <row r="107" spans="1:5" s="989" customFormat="1" ht="12" hidden="1" customHeight="1">
      <c r="A107" s="993" t="s">
        <v>238</v>
      </c>
      <c r="B107" s="992" t="s">
        <v>244</v>
      </c>
      <c r="C107" s="987"/>
      <c r="D107" s="987"/>
      <c r="E107" s="988"/>
    </row>
    <row r="108" spans="1:5" s="989" customFormat="1" ht="12" hidden="1" customHeight="1">
      <c r="A108" s="994" t="s">
        <v>239</v>
      </c>
      <c r="B108" s="995" t="s">
        <v>245</v>
      </c>
      <c r="C108" s="996"/>
      <c r="D108" s="996"/>
      <c r="E108" s="997"/>
    </row>
    <row r="109" spans="1:5" s="1330" customFormat="1" ht="12" customHeight="1" thickBot="1">
      <c r="A109" s="998" t="s">
        <v>9</v>
      </c>
      <c r="B109" s="999" t="s">
        <v>911</v>
      </c>
      <c r="C109" s="1000">
        <f>+C110+C111+C112</f>
        <v>400000</v>
      </c>
      <c r="D109" s="1000">
        <f>+D110+D111+D112</f>
        <v>1765000</v>
      </c>
      <c r="E109" s="1001">
        <f>+E110+E111+E112</f>
        <v>1759724</v>
      </c>
    </row>
    <row r="110" spans="1:5" s="1330" customFormat="1" ht="12" customHeight="1">
      <c r="A110" s="1002" t="s">
        <v>246</v>
      </c>
      <c r="B110" s="979" t="s">
        <v>29</v>
      </c>
      <c r="C110" s="1003">
        <v>400000</v>
      </c>
      <c r="D110" s="1003">
        <v>1765000</v>
      </c>
      <c r="E110" s="1004">
        <v>1759724</v>
      </c>
    </row>
    <row r="111" spans="1:5" s="1330" customFormat="1" ht="12" customHeight="1">
      <c r="A111" s="1002" t="s">
        <v>247</v>
      </c>
      <c r="B111" s="1005" t="s">
        <v>30</v>
      </c>
      <c r="C111" s="939"/>
      <c r="D111" s="939"/>
      <c r="E111" s="980"/>
    </row>
    <row r="112" spans="1:5" s="1330" customFormat="1" ht="12" customHeight="1" thickBot="1">
      <c r="A112" s="1002" t="s">
        <v>248</v>
      </c>
      <c r="B112" s="1006" t="s">
        <v>249</v>
      </c>
      <c r="C112" s="939">
        <f>SUM(C113:C120)</f>
        <v>0</v>
      </c>
      <c r="D112" s="939">
        <f>SUM(D113:D120)</f>
        <v>0</v>
      </c>
      <c r="E112" s="980">
        <f>SUM(E113:E120)</f>
        <v>0</v>
      </c>
    </row>
    <row r="113" spans="1:5" s="989" customFormat="1" ht="60" hidden="1" customHeight="1">
      <c r="A113" s="1007" t="s">
        <v>250</v>
      </c>
      <c r="B113" s="1008" t="s">
        <v>264</v>
      </c>
      <c r="C113" s="1009"/>
      <c r="D113" s="1009"/>
      <c r="E113" s="1192"/>
    </row>
    <row r="114" spans="1:5" s="989" customFormat="1" ht="60" hidden="1" customHeight="1">
      <c r="A114" s="1007" t="s">
        <v>251</v>
      </c>
      <c r="B114" s="1010" t="s">
        <v>258</v>
      </c>
      <c r="C114" s="1009"/>
      <c r="D114" s="1009"/>
      <c r="E114" s="1192"/>
    </row>
    <row r="115" spans="1:5" s="989" customFormat="1" ht="26.25" hidden="1" thickBot="1">
      <c r="A115" s="1007" t="s">
        <v>252</v>
      </c>
      <c r="B115" s="1011" t="s">
        <v>259</v>
      </c>
      <c r="C115" s="1009"/>
      <c r="D115" s="1009"/>
      <c r="E115" s="1192"/>
    </row>
    <row r="116" spans="1:5" s="989" customFormat="1" ht="60" hidden="1" customHeight="1">
      <c r="A116" s="1007" t="s">
        <v>253</v>
      </c>
      <c r="B116" s="1011" t="s">
        <v>260</v>
      </c>
      <c r="C116" s="1012"/>
      <c r="D116" s="1012"/>
      <c r="E116" s="1332"/>
    </row>
    <row r="117" spans="1:5" s="989" customFormat="1" ht="60" hidden="1" customHeight="1">
      <c r="A117" s="1007" t="s">
        <v>254</v>
      </c>
      <c r="B117" s="1011" t="s">
        <v>261</v>
      </c>
      <c r="C117" s="1012"/>
      <c r="D117" s="1012"/>
      <c r="E117" s="1332"/>
    </row>
    <row r="118" spans="1:5" s="989" customFormat="1" ht="60" hidden="1" customHeight="1">
      <c r="A118" s="1007" t="s">
        <v>255</v>
      </c>
      <c r="B118" s="1011" t="s">
        <v>262</v>
      </c>
      <c r="C118" s="1012"/>
      <c r="D118" s="1012"/>
      <c r="E118" s="1332"/>
    </row>
    <row r="119" spans="1:5" s="989" customFormat="1" ht="60" hidden="1" customHeight="1">
      <c r="A119" s="1013" t="s">
        <v>256</v>
      </c>
      <c r="B119" s="1011" t="s">
        <v>32</v>
      </c>
      <c r="C119" s="1014"/>
      <c r="D119" s="1014"/>
      <c r="E119" s="1333"/>
    </row>
    <row r="120" spans="1:5" s="989" customFormat="1" ht="60" hidden="1" customHeight="1">
      <c r="A120" s="1015" t="s">
        <v>257</v>
      </c>
      <c r="B120" s="1016" t="s">
        <v>263</v>
      </c>
      <c r="C120" s="1014"/>
      <c r="D120" s="1014"/>
      <c r="E120" s="1333"/>
    </row>
    <row r="121" spans="1:5" s="1330" customFormat="1" ht="12" customHeight="1" thickBot="1">
      <c r="A121" s="998" t="s">
        <v>10</v>
      </c>
      <c r="B121" s="1017" t="s">
        <v>267</v>
      </c>
      <c r="C121" s="973">
        <f>+C91+C109</f>
        <v>71246205</v>
      </c>
      <c r="D121" s="973">
        <f>+D91+D109</f>
        <v>71246205</v>
      </c>
      <c r="E121" s="1334">
        <f>+E91+E109</f>
        <v>56487446</v>
      </c>
    </row>
    <row r="122" spans="1:5" s="1330" customFormat="1" ht="12" hidden="1" customHeight="1">
      <c r="A122" s="1018" t="s">
        <v>394</v>
      </c>
      <c r="B122" s="1019" t="s">
        <v>395</v>
      </c>
      <c r="C122" s="1000">
        <f>SUM(C123:C125)</f>
        <v>0</v>
      </c>
      <c r="D122" s="1000">
        <f>SUM(D123:D125)</f>
        <v>0</v>
      </c>
      <c r="E122" s="1001">
        <f>SUM(E123:E125)</f>
        <v>0</v>
      </c>
    </row>
    <row r="123" spans="1:5" s="1330" customFormat="1" ht="12" hidden="1" customHeight="1">
      <c r="A123" s="1020" t="s">
        <v>396</v>
      </c>
      <c r="B123" s="1021" t="s">
        <v>399</v>
      </c>
      <c r="C123" s="939"/>
      <c r="D123" s="939"/>
      <c r="E123" s="980"/>
    </row>
    <row r="124" spans="1:5" s="1330" customFormat="1" ht="12" hidden="1" customHeight="1">
      <c r="A124" s="1022" t="s">
        <v>397</v>
      </c>
      <c r="B124" s="1023" t="s">
        <v>443</v>
      </c>
      <c r="C124" s="939"/>
      <c r="D124" s="939"/>
      <c r="E124" s="980"/>
    </row>
    <row r="125" spans="1:5" s="1330" customFormat="1" ht="12" hidden="1" customHeight="1">
      <c r="A125" s="1024" t="s">
        <v>398</v>
      </c>
      <c r="B125" s="1025" t="s">
        <v>444</v>
      </c>
      <c r="C125" s="981"/>
      <c r="D125" s="981"/>
      <c r="E125" s="982"/>
    </row>
    <row r="126" spans="1:5" s="1330" customFormat="1" ht="12" hidden="1" customHeight="1">
      <c r="A126" s="1018" t="s">
        <v>402</v>
      </c>
      <c r="B126" s="1019" t="s">
        <v>403</v>
      </c>
      <c r="C126" s="1026"/>
      <c r="D126" s="1026"/>
      <c r="E126" s="1027"/>
    </row>
    <row r="127" spans="1:5" s="1330" customFormat="1" ht="12" customHeight="1" thickBot="1">
      <c r="A127" s="1028" t="s">
        <v>411</v>
      </c>
      <c r="B127" s="1019" t="s">
        <v>410</v>
      </c>
      <c r="C127" s="1026">
        <f>SUM(C122+C126)</f>
        <v>0</v>
      </c>
      <c r="D127" s="1026">
        <f>SUM(D122+D126)</f>
        <v>0</v>
      </c>
      <c r="E127" s="1027">
        <f>SUM(E122+E126)</f>
        <v>0</v>
      </c>
    </row>
    <row r="128" spans="1:5" s="1330" customFormat="1" ht="12" customHeight="1" thickBot="1">
      <c r="A128" s="1028" t="s">
        <v>412</v>
      </c>
      <c r="B128" s="1019" t="s">
        <v>404</v>
      </c>
      <c r="C128" s="1026"/>
      <c r="D128" s="1026"/>
      <c r="E128" s="1027"/>
    </row>
    <row r="129" spans="1:5" s="1330" customFormat="1" ht="12" customHeight="1" thickBot="1">
      <c r="A129" s="1028" t="s">
        <v>413</v>
      </c>
      <c r="B129" s="1019" t="s">
        <v>405</v>
      </c>
      <c r="C129" s="1026"/>
      <c r="D129" s="1026"/>
      <c r="E129" s="1027"/>
    </row>
    <row r="130" spans="1:5" s="1330" customFormat="1" ht="12" customHeight="1" thickBot="1">
      <c r="A130" s="1029" t="s">
        <v>33</v>
      </c>
      <c r="B130" s="1030" t="s">
        <v>406</v>
      </c>
      <c r="C130" s="1031">
        <f>SUM(C127:C129)</f>
        <v>0</v>
      </c>
      <c r="D130" s="1031">
        <f>SUM(D127:D129)</f>
        <v>0</v>
      </c>
      <c r="E130" s="1335">
        <f>SUM(E127:E129)</f>
        <v>0</v>
      </c>
    </row>
    <row r="131" spans="1:5" s="1" customFormat="1" ht="28.5" customHeight="1" thickBot="1">
      <c r="A131" s="1032" t="s">
        <v>12</v>
      </c>
      <c r="B131" s="1033" t="s">
        <v>414</v>
      </c>
      <c r="C131" s="651">
        <f>SUM(C121+C130)</f>
        <v>71246205</v>
      </c>
      <c r="D131" s="651">
        <f>SUM(D121+D130)</f>
        <v>71246205</v>
      </c>
      <c r="E131" s="648">
        <f>SUM(E121+E130)</f>
        <v>56487446</v>
      </c>
    </row>
  </sheetData>
  <mergeCells count="2">
    <mergeCell ref="B2:D2"/>
    <mergeCell ref="B3:D3"/>
  </mergeCells>
  <pageMargins left="0.7" right="0.7" top="0.75" bottom="0.75" header="0.3" footer="0.3"/>
  <pageSetup paperSize="9" scale="8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131"/>
  <sheetViews>
    <sheetView workbookViewId="0">
      <selection activeCell="J42" sqref="J42"/>
    </sheetView>
  </sheetViews>
  <sheetFormatPr defaultRowHeight="12.75"/>
  <cols>
    <col min="1" max="1" width="9.6640625" style="4" customWidth="1"/>
    <col min="2" max="2" width="59.33203125" style="4" customWidth="1"/>
    <col min="3" max="5" width="15.83203125" style="4" customWidth="1"/>
    <col min="6" max="16384" width="9.33203125" style="4"/>
  </cols>
  <sheetData>
    <row r="1" spans="1:5" s="2" customFormat="1" ht="21" customHeight="1" thickBot="1">
      <c r="A1" s="50"/>
      <c r="B1" s="60"/>
      <c r="C1" s="59"/>
      <c r="D1" s="59"/>
      <c r="E1" s="59" t="s">
        <v>977</v>
      </c>
    </row>
    <row r="2" spans="1:5" s="37" customFormat="1" ht="25.5" customHeight="1">
      <c r="A2" s="306"/>
      <c r="B2" s="1765" t="s">
        <v>183</v>
      </c>
      <c r="C2" s="1766"/>
      <c r="D2" s="1785"/>
      <c r="E2" s="61" t="s">
        <v>125</v>
      </c>
    </row>
    <row r="3" spans="1:5" s="37" customFormat="1" ht="16.5" thickBot="1">
      <c r="A3" s="52"/>
      <c r="B3" s="1786" t="s">
        <v>539</v>
      </c>
      <c r="C3" s="1787"/>
      <c r="D3" s="1788"/>
      <c r="E3" s="62"/>
    </row>
    <row r="4" spans="1:5" s="38" customFormat="1" ht="15.95" customHeight="1" thickBot="1">
      <c r="A4" s="53"/>
      <c r="B4" s="571"/>
      <c r="C4" s="54"/>
      <c r="D4" s="54"/>
      <c r="E4" s="54" t="s">
        <v>664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0</v>
      </c>
      <c r="D7" s="457">
        <f>SUM(D15+D8)</f>
        <v>0</v>
      </c>
      <c r="E7" s="457">
        <f>SUM(E15+E8)</f>
        <v>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0</v>
      </c>
      <c r="E15" s="431">
        <f>SUM(E16:E20)</f>
        <v>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/>
      <c r="D20" s="367"/>
      <c r="E20" s="429"/>
    </row>
    <row r="21" spans="1:5" s="40" customFormat="1" ht="60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04">
        <f>SUM(C41:C50)</f>
        <v>0</v>
      </c>
      <c r="D40" s="404">
        <f>SUM(D41:D50)</f>
        <v>0</v>
      </c>
      <c r="E40" s="441">
        <f>SUM(E41:E50)</f>
        <v>0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/>
      <c r="D42" s="370"/>
      <c r="E42" s="437"/>
    </row>
    <row r="43" spans="1:5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/>
      <c r="D46" s="370"/>
      <c r="E46" s="437"/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375" t="s">
        <v>319</v>
      </c>
      <c r="B50" s="376" t="s">
        <v>320</v>
      </c>
      <c r="C50" s="390"/>
      <c r="D50" s="390"/>
      <c r="E50" s="436"/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504">
        <f>SUM(C58:C60)</f>
        <v>0</v>
      </c>
      <c r="D57" s="504"/>
      <c r="E57" s="505"/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2"/>
    </row>
    <row r="64" spans="1:5" ht="60" hidden="1" customHeight="1">
      <c r="A64" s="365" t="s">
        <v>381</v>
      </c>
      <c r="B64" s="366" t="s">
        <v>380</v>
      </c>
      <c r="C64" s="370"/>
      <c r="D64" s="370"/>
      <c r="E64" s="437"/>
    </row>
    <row r="65" spans="1:5" ht="60" hidden="1" customHeight="1">
      <c r="A65" s="365" t="s">
        <v>382</v>
      </c>
      <c r="B65" s="366" t="s">
        <v>335</v>
      </c>
      <c r="C65" s="371"/>
      <c r="D65" s="371"/>
      <c r="E65" s="439"/>
    </row>
    <row r="66" spans="1:5" ht="60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0</v>
      </c>
      <c r="D67" s="497">
        <f>SUM(D8+D15+D22+D29+D40+D51+D57+D62)</f>
        <v>0</v>
      </c>
      <c r="E67" s="573">
        <f>SUM(E8+E15+E22+E29+E40+E51+E57+E62)</f>
        <v>0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442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437"/>
    </row>
    <row r="70" spans="1:5" ht="12" hidden="1" customHeight="1">
      <c r="A70" s="365" t="s">
        <v>339</v>
      </c>
      <c r="B70" s="366" t="s">
        <v>340</v>
      </c>
      <c r="C70" s="370"/>
      <c r="D70" s="370"/>
      <c r="E70" s="437"/>
    </row>
    <row r="71" spans="1:5" ht="12" hidden="1" customHeight="1">
      <c r="A71" s="365" t="s">
        <v>341</v>
      </c>
      <c r="B71" s="373" t="s">
        <v>342</v>
      </c>
      <c r="C71" s="372"/>
      <c r="D71" s="372"/>
      <c r="E71" s="448"/>
    </row>
    <row r="72" spans="1:5" ht="12" hidden="1" customHeight="1">
      <c r="A72" s="418" t="s">
        <v>388</v>
      </c>
      <c r="B72" s="369" t="s">
        <v>343</v>
      </c>
      <c r="C72" s="374"/>
      <c r="D72" s="374"/>
      <c r="E72" s="449"/>
    </row>
    <row r="73" spans="1:5" ht="12" hidden="1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449">
        <f>SUM(E74:E75)</f>
        <v>0</v>
      </c>
    </row>
    <row r="74" spans="1:5" ht="12" hidden="1" customHeight="1">
      <c r="A74" s="365" t="s">
        <v>345</v>
      </c>
      <c r="B74" s="366" t="s">
        <v>346</v>
      </c>
      <c r="C74" s="374"/>
      <c r="D74" s="460"/>
      <c r="E74" s="461"/>
    </row>
    <row r="75" spans="1:5" ht="12" hidden="1" customHeight="1">
      <c r="A75" s="365" t="s">
        <v>347</v>
      </c>
      <c r="B75" s="366" t="s">
        <v>348</v>
      </c>
      <c r="C75" s="374"/>
      <c r="D75" s="460"/>
      <c r="E75" s="461"/>
    </row>
    <row r="76" spans="1:5" s="41" customFormat="1" ht="12" hidden="1" customHeight="1">
      <c r="A76" s="463" t="s">
        <v>445</v>
      </c>
      <c r="B76" s="464" t="s">
        <v>446</v>
      </c>
      <c r="C76" s="462"/>
      <c r="D76" s="462"/>
      <c r="E76" s="465"/>
    </row>
    <row r="77" spans="1:5" ht="12" customHeight="1">
      <c r="A77" s="418" t="s">
        <v>389</v>
      </c>
      <c r="B77" s="369" t="s">
        <v>344</v>
      </c>
      <c r="C77" s="374">
        <f>SUM(C78:C79)</f>
        <v>0</v>
      </c>
      <c r="D77" s="374">
        <f>SUM(D78:D79)</f>
        <v>0</v>
      </c>
      <c r="E77" s="449">
        <f>SUM(E78:E79)</f>
        <v>0</v>
      </c>
    </row>
    <row r="78" spans="1:5" ht="12" customHeight="1">
      <c r="A78" s="365" t="s">
        <v>345</v>
      </c>
      <c r="B78" s="366" t="s">
        <v>346</v>
      </c>
      <c r="C78" s="374"/>
      <c r="D78" s="460"/>
      <c r="E78" s="461"/>
    </row>
    <row r="79" spans="1:5" ht="12" customHeight="1">
      <c r="A79" s="365" t="s">
        <v>347</v>
      </c>
      <c r="B79" s="366" t="s">
        <v>348</v>
      </c>
      <c r="C79" s="374"/>
      <c r="D79" s="460"/>
      <c r="E79" s="461"/>
    </row>
    <row r="80" spans="1:5" s="41" customFormat="1" ht="12" customHeight="1" thickBot="1">
      <c r="A80" s="463" t="s">
        <v>445</v>
      </c>
      <c r="B80" s="464" t="s">
        <v>446</v>
      </c>
      <c r="C80" s="462"/>
      <c r="D80" s="462"/>
      <c r="E80" s="465"/>
    </row>
    <row r="81" spans="1:5" s="41" customFormat="1" ht="12" customHeight="1" thickBot="1">
      <c r="A81" s="498" t="s">
        <v>531</v>
      </c>
      <c r="B81" s="499" t="s">
        <v>532</v>
      </c>
      <c r="C81" s="423"/>
      <c r="D81" s="156"/>
      <c r="E81" s="83"/>
    </row>
    <row r="82" spans="1:5" ht="12" customHeight="1" thickBot="1">
      <c r="A82" s="420" t="s">
        <v>390</v>
      </c>
      <c r="B82" s="421" t="s">
        <v>391</v>
      </c>
      <c r="C82" s="423">
        <f>SUM(C77+C80+C81)</f>
        <v>0</v>
      </c>
      <c r="D82" s="423">
        <f>SUM(D77+D80+D81)</f>
        <v>0</v>
      </c>
      <c r="E82" s="422">
        <f>SUM(E77+E80+E81)</f>
        <v>0</v>
      </c>
    </row>
    <row r="83" spans="1:5" ht="12" customHeight="1" thickBot="1">
      <c r="A83" s="420" t="s">
        <v>407</v>
      </c>
      <c r="B83" s="421" t="s">
        <v>392</v>
      </c>
      <c r="C83" s="423"/>
      <c r="D83" s="156"/>
      <c r="E83" s="83"/>
    </row>
    <row r="84" spans="1:5" ht="12" customHeight="1" thickBot="1">
      <c r="A84" s="420" t="s">
        <v>408</v>
      </c>
      <c r="B84" s="421" t="s">
        <v>393</v>
      </c>
      <c r="C84" s="423"/>
      <c r="D84" s="156"/>
      <c r="E84" s="83"/>
    </row>
    <row r="85" spans="1:5" ht="12" customHeight="1" thickBot="1">
      <c r="A85" s="420" t="s">
        <v>16</v>
      </c>
      <c r="B85" s="450" t="s">
        <v>386</v>
      </c>
      <c r="C85" s="423">
        <f>SUM(C82:C84)</f>
        <v>0</v>
      </c>
      <c r="D85" s="423">
        <f>SUM(D82:D84)</f>
        <v>0</v>
      </c>
      <c r="E85" s="422">
        <f>SUM(E82:E84)</f>
        <v>0</v>
      </c>
    </row>
    <row r="86" spans="1:5" ht="24.75" customHeight="1" thickBot="1">
      <c r="A86" s="420" t="s">
        <v>17</v>
      </c>
      <c r="B86" s="426" t="s">
        <v>409</v>
      </c>
      <c r="C86" s="500">
        <f>SUM(C67+C85)</f>
        <v>0</v>
      </c>
      <c r="D86" s="500">
        <f>SUM(D67+D85)</f>
        <v>0</v>
      </c>
      <c r="E86" s="877">
        <v>0</v>
      </c>
    </row>
    <row r="87" spans="1:5">
      <c r="A87" s="98"/>
      <c r="B87" s="98"/>
      <c r="C87" s="99"/>
      <c r="D87" s="99"/>
      <c r="E87" s="99"/>
    </row>
    <row r="88" spans="1:5" ht="13.5" thickBot="1">
      <c r="A88" s="98"/>
      <c r="B88" s="98"/>
      <c r="C88" s="99"/>
      <c r="D88" s="99"/>
      <c r="E88" s="99"/>
    </row>
    <row r="89" spans="1:5" s="21" customFormat="1" ht="38.1" customHeight="1" thickBot="1">
      <c r="A89" s="492"/>
      <c r="B89" s="493" t="s">
        <v>23</v>
      </c>
      <c r="C89" s="494" t="s">
        <v>5</v>
      </c>
      <c r="D89" s="494" t="s">
        <v>6</v>
      </c>
      <c r="E89" s="495" t="s">
        <v>7</v>
      </c>
    </row>
    <row r="90" spans="1:5" s="22" customFormat="1" ht="12" customHeight="1" thickBot="1">
      <c r="A90" s="18">
        <v>1</v>
      </c>
      <c r="B90" s="19">
        <v>2</v>
      </c>
      <c r="C90" s="19">
        <v>3</v>
      </c>
      <c r="D90" s="19">
        <v>4</v>
      </c>
      <c r="E90" s="20">
        <v>5</v>
      </c>
    </row>
    <row r="91" spans="1:5" s="21" customFormat="1" ht="12" customHeight="1" thickBot="1">
      <c r="A91" s="14" t="s">
        <v>8</v>
      </c>
      <c r="B91" s="17" t="s">
        <v>265</v>
      </c>
      <c r="C91" s="149">
        <f>+C92+C93+C94+C95+C96</f>
        <v>0</v>
      </c>
      <c r="D91" s="149">
        <f>+D92+D93+D94+D95+D96</f>
        <v>0</v>
      </c>
      <c r="E91" s="73">
        <f>+E92+E93+E94+E95+E96</f>
        <v>0</v>
      </c>
    </row>
    <row r="92" spans="1:5" s="21" customFormat="1" ht="12" customHeight="1">
      <c r="A92" s="11" t="s">
        <v>217</v>
      </c>
      <c r="B92" s="6" t="s">
        <v>24</v>
      </c>
      <c r="C92" s="152"/>
      <c r="D92" s="152"/>
      <c r="E92" s="75"/>
    </row>
    <row r="93" spans="1:5" s="21" customFormat="1" ht="12" customHeight="1">
      <c r="A93" s="9" t="s">
        <v>218</v>
      </c>
      <c r="B93" s="5" t="s">
        <v>25</v>
      </c>
      <c r="C93" s="151"/>
      <c r="D93" s="151"/>
      <c r="E93" s="76"/>
    </row>
    <row r="94" spans="1:5" s="21" customFormat="1" ht="12" customHeight="1">
      <c r="A94" s="9" t="s">
        <v>219</v>
      </c>
      <c r="B94" s="5" t="s">
        <v>26</v>
      </c>
      <c r="C94" s="154"/>
      <c r="D94" s="154"/>
      <c r="E94" s="78"/>
    </row>
    <row r="95" spans="1:5" s="21" customFormat="1" ht="12" customHeight="1">
      <c r="A95" s="9" t="s">
        <v>220</v>
      </c>
      <c r="B95" s="7" t="s">
        <v>27</v>
      </c>
      <c r="C95" s="154"/>
      <c r="D95" s="154"/>
      <c r="E95" s="78"/>
    </row>
    <row r="96" spans="1:5" s="21" customFormat="1" ht="12" customHeight="1" thickBot="1">
      <c r="A96" s="9" t="s">
        <v>221</v>
      </c>
      <c r="B96" s="12" t="s">
        <v>28</v>
      </c>
      <c r="C96" s="154"/>
      <c r="D96" s="154"/>
      <c r="E96" s="78"/>
    </row>
    <row r="97" spans="1:5" s="344" customFormat="1" ht="12" hidden="1" customHeight="1">
      <c r="A97" s="342" t="s">
        <v>228</v>
      </c>
      <c r="B97" s="343" t="s">
        <v>222</v>
      </c>
      <c r="C97" s="330"/>
      <c r="D97" s="330"/>
      <c r="E97" s="331"/>
    </row>
    <row r="98" spans="1:5" s="344" customFormat="1" ht="12" hidden="1" customHeight="1">
      <c r="A98" s="342" t="s">
        <v>229</v>
      </c>
      <c r="B98" s="345" t="s">
        <v>223</v>
      </c>
      <c r="C98" s="330"/>
      <c r="D98" s="330"/>
      <c r="E98" s="331"/>
    </row>
    <row r="99" spans="1:5" s="344" customFormat="1" ht="12" hidden="1" customHeight="1">
      <c r="A99" s="342" t="s">
        <v>230</v>
      </c>
      <c r="B99" s="345" t="s">
        <v>224</v>
      </c>
      <c r="C99" s="330"/>
      <c r="D99" s="330"/>
      <c r="E99" s="331"/>
    </row>
    <row r="100" spans="1:5" s="344" customFormat="1" ht="12" hidden="1" customHeight="1">
      <c r="A100" s="342" t="s">
        <v>231</v>
      </c>
      <c r="B100" s="343" t="s">
        <v>225</v>
      </c>
      <c r="C100" s="330"/>
      <c r="D100" s="330"/>
      <c r="E100" s="331"/>
    </row>
    <row r="101" spans="1:5" s="344" customFormat="1" ht="12" hidden="1" customHeight="1">
      <c r="A101" s="346" t="s">
        <v>232</v>
      </c>
      <c r="B101" s="347" t="s">
        <v>226</v>
      </c>
      <c r="C101" s="330"/>
      <c r="D101" s="330"/>
      <c r="E101" s="331"/>
    </row>
    <row r="102" spans="1:5" s="344" customFormat="1" ht="12" hidden="1" customHeight="1">
      <c r="A102" s="342" t="s">
        <v>233</v>
      </c>
      <c r="B102" s="347" t="s">
        <v>227</v>
      </c>
      <c r="C102" s="330"/>
      <c r="D102" s="330"/>
      <c r="E102" s="331"/>
    </row>
    <row r="103" spans="1:5" s="344" customFormat="1" ht="12" hidden="1" customHeight="1">
      <c r="A103" s="348" t="s">
        <v>234</v>
      </c>
      <c r="B103" s="345" t="s">
        <v>240</v>
      </c>
      <c r="C103" s="330"/>
      <c r="D103" s="330"/>
      <c r="E103" s="331"/>
    </row>
    <row r="104" spans="1:5" s="344" customFormat="1" ht="12" hidden="1" customHeight="1">
      <c r="A104" s="348" t="s">
        <v>235</v>
      </c>
      <c r="B104" s="343" t="s">
        <v>241</v>
      </c>
      <c r="C104" s="330"/>
      <c r="D104" s="330"/>
      <c r="E104" s="331"/>
    </row>
    <row r="105" spans="1:5" s="344" customFormat="1" ht="12" hidden="1" customHeight="1">
      <c r="A105" s="348" t="s">
        <v>236</v>
      </c>
      <c r="B105" s="347" t="s">
        <v>242</v>
      </c>
      <c r="C105" s="330"/>
      <c r="D105" s="330"/>
      <c r="E105" s="331"/>
    </row>
    <row r="106" spans="1:5" s="344" customFormat="1" ht="12" hidden="1" customHeight="1">
      <c r="A106" s="348" t="s">
        <v>237</v>
      </c>
      <c r="B106" s="347" t="s">
        <v>243</v>
      </c>
      <c r="C106" s="330"/>
      <c r="D106" s="330"/>
      <c r="E106" s="331"/>
    </row>
    <row r="107" spans="1:5" s="344" customFormat="1" ht="12" hidden="1" customHeight="1">
      <c r="A107" s="348" t="s">
        <v>238</v>
      </c>
      <c r="B107" s="347" t="s">
        <v>244</v>
      </c>
      <c r="C107" s="330"/>
      <c r="D107" s="330"/>
      <c r="E107" s="331"/>
    </row>
    <row r="108" spans="1:5" s="344" customFormat="1" ht="12" hidden="1" customHeight="1">
      <c r="A108" s="349" t="s">
        <v>239</v>
      </c>
      <c r="B108" s="350" t="s">
        <v>245</v>
      </c>
      <c r="C108" s="332"/>
      <c r="D108" s="332"/>
      <c r="E108" s="333"/>
    </row>
    <row r="109" spans="1:5" s="21" customFormat="1" ht="12" customHeight="1" thickBot="1">
      <c r="A109" s="13" t="s">
        <v>9</v>
      </c>
      <c r="B109" s="16" t="s">
        <v>266</v>
      </c>
      <c r="C109" s="150">
        <f>+C110+C111+C112</f>
        <v>0</v>
      </c>
      <c r="D109" s="150">
        <f>+D110+D111+D112</f>
        <v>0</v>
      </c>
      <c r="E109" s="74">
        <f>+E110+E111+E112</f>
        <v>0</v>
      </c>
    </row>
    <row r="110" spans="1:5" s="21" customFormat="1" ht="12" customHeight="1">
      <c r="A110" s="10" t="s">
        <v>246</v>
      </c>
      <c r="B110" s="5" t="s">
        <v>29</v>
      </c>
      <c r="C110" s="153"/>
      <c r="D110" s="153"/>
      <c r="E110" s="77"/>
    </row>
    <row r="111" spans="1:5" s="21" customFormat="1" ht="12" customHeight="1">
      <c r="A111" s="10" t="s">
        <v>247</v>
      </c>
      <c r="B111" s="8" t="s">
        <v>30</v>
      </c>
      <c r="C111" s="151"/>
      <c r="D111" s="151"/>
      <c r="E111" s="76"/>
    </row>
    <row r="112" spans="1:5" s="21" customFormat="1" ht="12" customHeight="1" thickBot="1">
      <c r="A112" s="10" t="s">
        <v>248</v>
      </c>
      <c r="B112" s="341" t="s">
        <v>249</v>
      </c>
      <c r="C112" s="151">
        <f>SUM(C113:C120)</f>
        <v>0</v>
      </c>
      <c r="D112" s="151">
        <f>SUM(D113:D120)</f>
        <v>0</v>
      </c>
      <c r="E112" s="76">
        <f>SUM(E113:E120)</f>
        <v>0</v>
      </c>
    </row>
    <row r="113" spans="1:5" s="344" customFormat="1" ht="60" hidden="1" customHeight="1">
      <c r="A113" s="351" t="s">
        <v>250</v>
      </c>
      <c r="B113" s="64" t="s">
        <v>264</v>
      </c>
      <c r="C113" s="328"/>
      <c r="D113" s="328"/>
      <c r="E113" s="329"/>
    </row>
    <row r="114" spans="1:5" s="344" customFormat="1" ht="60" hidden="1" customHeight="1">
      <c r="A114" s="351" t="s">
        <v>251</v>
      </c>
      <c r="B114" s="352" t="s">
        <v>258</v>
      </c>
      <c r="C114" s="328"/>
      <c r="D114" s="328"/>
      <c r="E114" s="329"/>
    </row>
    <row r="115" spans="1:5" s="344" customFormat="1" ht="16.5" hidden="1" thickBot="1">
      <c r="A115" s="351" t="s">
        <v>252</v>
      </c>
      <c r="B115" s="353" t="s">
        <v>259</v>
      </c>
      <c r="C115" s="328"/>
      <c r="D115" s="328"/>
      <c r="E115" s="329"/>
    </row>
    <row r="116" spans="1:5" s="344" customFormat="1" ht="60" hidden="1" customHeight="1">
      <c r="A116" s="351" t="s">
        <v>253</v>
      </c>
      <c r="B116" s="353" t="s">
        <v>260</v>
      </c>
      <c r="C116" s="354"/>
      <c r="D116" s="354"/>
      <c r="E116" s="355"/>
    </row>
    <row r="117" spans="1:5" s="344" customFormat="1" ht="60" hidden="1" customHeight="1">
      <c r="A117" s="351" t="s">
        <v>254</v>
      </c>
      <c r="B117" s="353" t="s">
        <v>261</v>
      </c>
      <c r="C117" s="354"/>
      <c r="D117" s="354"/>
      <c r="E117" s="355"/>
    </row>
    <row r="118" spans="1:5" s="344" customFormat="1" ht="60" hidden="1" customHeight="1">
      <c r="A118" s="351" t="s">
        <v>255</v>
      </c>
      <c r="B118" s="353" t="s">
        <v>262</v>
      </c>
      <c r="C118" s="354"/>
      <c r="D118" s="354"/>
      <c r="E118" s="355"/>
    </row>
    <row r="119" spans="1:5" s="344" customFormat="1" ht="60" hidden="1" customHeight="1">
      <c r="A119" s="356" t="s">
        <v>256</v>
      </c>
      <c r="B119" s="353" t="s">
        <v>32</v>
      </c>
      <c r="C119" s="357"/>
      <c r="D119" s="357"/>
      <c r="E119" s="358"/>
    </row>
    <row r="120" spans="1:5" s="344" customFormat="1" ht="60" hidden="1" customHeight="1">
      <c r="A120" s="359" t="s">
        <v>257</v>
      </c>
      <c r="B120" s="360" t="s">
        <v>263</v>
      </c>
      <c r="C120" s="357"/>
      <c r="D120" s="357"/>
      <c r="E120" s="358"/>
    </row>
    <row r="121" spans="1:5" s="21" customFormat="1" ht="12" customHeight="1" thickBot="1">
      <c r="A121" s="13" t="s">
        <v>10</v>
      </c>
      <c r="B121" s="361" t="s">
        <v>267</v>
      </c>
      <c r="C121" s="149">
        <f>+C91+C109</f>
        <v>0</v>
      </c>
      <c r="D121" s="149">
        <f>+D91+D109</f>
        <v>0</v>
      </c>
      <c r="E121" s="73">
        <f>+E91+E109</f>
        <v>0</v>
      </c>
    </row>
    <row r="122" spans="1:5" s="21" customFormat="1" ht="12" hidden="1" customHeight="1">
      <c r="A122" s="67" t="s">
        <v>394</v>
      </c>
      <c r="B122" s="424" t="s">
        <v>395</v>
      </c>
      <c r="C122" s="150">
        <f>SUM(C123:C125)</f>
        <v>0</v>
      </c>
      <c r="D122" s="150">
        <f>SUM(D123:D125)</f>
        <v>0</v>
      </c>
      <c r="E122" s="74">
        <f>SUM(E123:E125)</f>
        <v>0</v>
      </c>
    </row>
    <row r="123" spans="1:5" s="21" customFormat="1" ht="12" hidden="1" customHeight="1">
      <c r="A123" s="68" t="s">
        <v>396</v>
      </c>
      <c r="B123" s="69" t="s">
        <v>399</v>
      </c>
      <c r="C123" s="151"/>
      <c r="D123" s="151"/>
      <c r="E123" s="76"/>
    </row>
    <row r="124" spans="1:5" s="21" customFormat="1" ht="12" hidden="1" customHeight="1">
      <c r="A124" s="66" t="s">
        <v>397</v>
      </c>
      <c r="B124" s="63" t="s">
        <v>443</v>
      </c>
      <c r="C124" s="151"/>
      <c r="D124" s="151"/>
      <c r="E124" s="76"/>
    </row>
    <row r="125" spans="1:5" s="21" customFormat="1" ht="12" hidden="1" customHeight="1">
      <c r="A125" s="70" t="s">
        <v>398</v>
      </c>
      <c r="B125" s="71" t="s">
        <v>444</v>
      </c>
      <c r="C125" s="154"/>
      <c r="D125" s="154"/>
      <c r="E125" s="78"/>
    </row>
    <row r="126" spans="1:5" s="21" customFormat="1" ht="12" hidden="1" customHeight="1">
      <c r="A126" s="67" t="s">
        <v>402</v>
      </c>
      <c r="B126" s="424" t="s">
        <v>403</v>
      </c>
      <c r="C126" s="157"/>
      <c r="D126" s="157"/>
      <c r="E126" s="158"/>
    </row>
    <row r="127" spans="1:5" s="21" customFormat="1" ht="12" customHeight="1" thickBot="1">
      <c r="A127" s="425" t="s">
        <v>411</v>
      </c>
      <c r="B127" s="424" t="s">
        <v>410</v>
      </c>
      <c r="C127" s="157">
        <f>SUM(C122+C126)</f>
        <v>0</v>
      </c>
      <c r="D127" s="157">
        <f>SUM(D122+D126)</f>
        <v>0</v>
      </c>
      <c r="E127" s="158">
        <f>SUM(E122+E126)</f>
        <v>0</v>
      </c>
    </row>
    <row r="128" spans="1:5" s="21" customFormat="1" ht="12" customHeight="1" thickBot="1">
      <c r="A128" s="425" t="s">
        <v>412</v>
      </c>
      <c r="B128" s="424" t="s">
        <v>404</v>
      </c>
      <c r="C128" s="157"/>
      <c r="D128" s="157"/>
      <c r="E128" s="158"/>
    </row>
    <row r="129" spans="1:5" s="21" customFormat="1" ht="12" customHeight="1" thickBot="1">
      <c r="A129" s="425" t="s">
        <v>413</v>
      </c>
      <c r="B129" s="424" t="s">
        <v>405</v>
      </c>
      <c r="C129" s="157"/>
      <c r="D129" s="157"/>
      <c r="E129" s="158"/>
    </row>
    <row r="130" spans="1:5" s="21" customFormat="1" ht="12" customHeight="1" thickBot="1">
      <c r="A130" s="65" t="s">
        <v>33</v>
      </c>
      <c r="B130" s="92" t="s">
        <v>406</v>
      </c>
      <c r="C130" s="159">
        <f>SUM(C127:C129)</f>
        <v>0</v>
      </c>
      <c r="D130" s="159">
        <f>SUM(D127:D129)</f>
        <v>0</v>
      </c>
      <c r="E130" s="80">
        <f>SUM(E127:E129)</f>
        <v>0</v>
      </c>
    </row>
    <row r="131" spans="1:5" s="1" customFormat="1" ht="28.5" customHeight="1" thickBot="1">
      <c r="A131" s="72" t="s">
        <v>12</v>
      </c>
      <c r="B131" s="93" t="s">
        <v>414</v>
      </c>
      <c r="C131" s="502">
        <f>SUM(C121+C130)</f>
        <v>0</v>
      </c>
      <c r="D131" s="502">
        <f>SUM(D121+D130)</f>
        <v>0</v>
      </c>
      <c r="E131" s="877">
        <f>SUM(E121+E130)</f>
        <v>0</v>
      </c>
    </row>
  </sheetData>
  <mergeCells count="2">
    <mergeCell ref="B2:D2"/>
    <mergeCell ref="B3:D3"/>
  </mergeCells>
  <pageMargins left="0.7" right="0.7" top="0.75" bottom="0.75" header="0.3" footer="0.3"/>
  <pageSetup paperSize="9" scale="8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131"/>
  <sheetViews>
    <sheetView workbookViewId="0">
      <selection activeCell="L44" sqref="L44"/>
    </sheetView>
  </sheetViews>
  <sheetFormatPr defaultRowHeight="12.75"/>
  <cols>
    <col min="1" max="1" width="9.6640625" style="4" customWidth="1"/>
    <col min="2" max="2" width="59.33203125" style="4" customWidth="1"/>
    <col min="3" max="5" width="15.83203125" style="4" customWidth="1"/>
    <col min="6" max="16384" width="9.33203125" style="4"/>
  </cols>
  <sheetData>
    <row r="1" spans="1:5" s="2" customFormat="1" ht="21" customHeight="1" thickBot="1">
      <c r="A1" s="50"/>
      <c r="B1" s="60"/>
      <c r="C1" s="59"/>
      <c r="D1" s="59"/>
      <c r="E1" s="59" t="s">
        <v>978</v>
      </c>
    </row>
    <row r="2" spans="1:5" s="37" customFormat="1" ht="25.5" customHeight="1">
      <c r="A2" s="306"/>
      <c r="B2" s="1765" t="s">
        <v>183</v>
      </c>
      <c r="C2" s="1766"/>
      <c r="D2" s="1785"/>
      <c r="E2" s="61" t="s">
        <v>125</v>
      </c>
    </row>
    <row r="3" spans="1:5" s="37" customFormat="1" ht="16.5" thickBot="1">
      <c r="A3" s="52"/>
      <c r="B3" s="1786" t="s">
        <v>600</v>
      </c>
      <c r="C3" s="1787"/>
      <c r="D3" s="1788"/>
      <c r="E3" s="62"/>
    </row>
    <row r="4" spans="1:5" s="38" customFormat="1" ht="15.95" customHeight="1" thickBot="1">
      <c r="A4" s="53"/>
      <c r="B4" s="571"/>
      <c r="C4" s="54"/>
      <c r="D4" s="54"/>
      <c r="E4" s="54" t="s">
        <v>664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0</v>
      </c>
      <c r="D7" s="457">
        <f>SUM(D15+D8)</f>
        <v>0</v>
      </c>
      <c r="E7" s="457">
        <f>SUM(E15+E8)</f>
        <v>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0</v>
      </c>
      <c r="E15" s="431">
        <f>SUM(E16:E20)</f>
        <v>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/>
      <c r="D20" s="367"/>
      <c r="E20" s="429"/>
    </row>
    <row r="21" spans="1:5" s="40" customFormat="1" ht="60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04">
        <f>SUM(C41:C50)</f>
        <v>0</v>
      </c>
      <c r="D40" s="404">
        <f>SUM(D41:D50)</f>
        <v>0</v>
      </c>
      <c r="E40" s="441">
        <f>SUM(E41:E50)</f>
        <v>0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/>
      <c r="D42" s="370"/>
      <c r="E42" s="437"/>
    </row>
    <row r="43" spans="1:5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606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580"/>
    </row>
    <row r="46" spans="1:5" s="40" customFormat="1" ht="12" customHeight="1">
      <c r="A46" s="365" t="s">
        <v>311</v>
      </c>
      <c r="B46" s="366" t="s">
        <v>312</v>
      </c>
      <c r="C46" s="370"/>
      <c r="D46" s="370"/>
      <c r="E46" s="580"/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580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580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580"/>
    </row>
    <row r="50" spans="1:5" s="40" customFormat="1" ht="12" customHeight="1" thickBot="1">
      <c r="A50" s="375" t="s">
        <v>319</v>
      </c>
      <c r="B50" s="376" t="s">
        <v>320</v>
      </c>
      <c r="C50" s="390"/>
      <c r="D50" s="390"/>
      <c r="E50" s="607"/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586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608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580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580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580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609"/>
    </row>
    <row r="57" spans="1:5" s="40" customFormat="1" ht="12" customHeight="1" thickBot="1">
      <c r="A57" s="381" t="s">
        <v>14</v>
      </c>
      <c r="B57" s="392" t="s">
        <v>378</v>
      </c>
      <c r="C57" s="504">
        <f>SUM(C58:C60)</f>
        <v>0</v>
      </c>
      <c r="D57" s="504"/>
      <c r="E57" s="610"/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611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606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580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612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596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579"/>
    </row>
    <row r="64" spans="1:5" ht="60" hidden="1" customHeight="1">
      <c r="A64" s="365" t="s">
        <v>381</v>
      </c>
      <c r="B64" s="366" t="s">
        <v>380</v>
      </c>
      <c r="C64" s="370"/>
      <c r="D64" s="370"/>
      <c r="E64" s="580"/>
    </row>
    <row r="65" spans="1:5" ht="60" hidden="1" customHeight="1">
      <c r="A65" s="365" t="s">
        <v>382</v>
      </c>
      <c r="B65" s="366" t="s">
        <v>335</v>
      </c>
      <c r="C65" s="371"/>
      <c r="D65" s="371"/>
      <c r="E65" s="606"/>
    </row>
    <row r="66" spans="1:5" ht="60" hidden="1" customHeight="1">
      <c r="A66" s="409" t="s">
        <v>382</v>
      </c>
      <c r="B66" s="410" t="s">
        <v>383</v>
      </c>
      <c r="C66" s="411"/>
      <c r="D66" s="411"/>
      <c r="E66" s="612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0</v>
      </c>
      <c r="D67" s="497">
        <f>SUM(D8+D15+D22+D29+D40+D51+D57+D62)</f>
        <v>0</v>
      </c>
      <c r="E67" s="573">
        <f>SUM(E8+E15+E22+E29+E40+E51+E57+E62)</f>
        <v>0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579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580"/>
    </row>
    <row r="70" spans="1:5" ht="12" hidden="1" customHeight="1">
      <c r="A70" s="365" t="s">
        <v>339</v>
      </c>
      <c r="B70" s="366" t="s">
        <v>340</v>
      </c>
      <c r="C70" s="370"/>
      <c r="D70" s="370"/>
      <c r="E70" s="580"/>
    </row>
    <row r="71" spans="1:5" ht="12" hidden="1" customHeight="1">
      <c r="A71" s="365" t="s">
        <v>341</v>
      </c>
      <c r="B71" s="373" t="s">
        <v>342</v>
      </c>
      <c r="C71" s="372"/>
      <c r="D71" s="372"/>
      <c r="E71" s="581"/>
    </row>
    <row r="72" spans="1:5" ht="12" hidden="1" customHeight="1">
      <c r="A72" s="418" t="s">
        <v>388</v>
      </c>
      <c r="B72" s="369" t="s">
        <v>343</v>
      </c>
      <c r="C72" s="374"/>
      <c r="D72" s="374"/>
      <c r="E72" s="582"/>
    </row>
    <row r="73" spans="1:5" ht="12" hidden="1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582">
        <f>SUM(E74:E75)</f>
        <v>0</v>
      </c>
    </row>
    <row r="74" spans="1:5" ht="12" hidden="1" customHeight="1">
      <c r="A74" s="365" t="s">
        <v>345</v>
      </c>
      <c r="B74" s="366" t="s">
        <v>346</v>
      </c>
      <c r="C74" s="374"/>
      <c r="D74" s="460"/>
      <c r="E74" s="583"/>
    </row>
    <row r="75" spans="1:5" ht="12" hidden="1" customHeight="1">
      <c r="A75" s="365" t="s">
        <v>347</v>
      </c>
      <c r="B75" s="366" t="s">
        <v>348</v>
      </c>
      <c r="C75" s="374"/>
      <c r="D75" s="460"/>
      <c r="E75" s="583"/>
    </row>
    <row r="76" spans="1:5" s="41" customFormat="1" ht="12" hidden="1" customHeight="1">
      <c r="A76" s="463" t="s">
        <v>445</v>
      </c>
      <c r="B76" s="464" t="s">
        <v>446</v>
      </c>
      <c r="C76" s="462"/>
      <c r="D76" s="462"/>
      <c r="E76" s="584"/>
    </row>
    <row r="77" spans="1:5" ht="12" customHeight="1">
      <c r="A77" s="418" t="s">
        <v>389</v>
      </c>
      <c r="B77" s="369" t="s">
        <v>344</v>
      </c>
      <c r="C77" s="374">
        <f>SUM(C78:C79)</f>
        <v>0</v>
      </c>
      <c r="D77" s="374">
        <f>SUM(D78:D79)</f>
        <v>0</v>
      </c>
      <c r="E77" s="582">
        <f>SUM(E78:E79)</f>
        <v>0</v>
      </c>
    </row>
    <row r="78" spans="1:5" ht="12" customHeight="1">
      <c r="A78" s="365" t="s">
        <v>345</v>
      </c>
      <c r="B78" s="366" t="s">
        <v>346</v>
      </c>
      <c r="C78" s="374"/>
      <c r="D78" s="460"/>
      <c r="E78" s="583"/>
    </row>
    <row r="79" spans="1:5" ht="12" customHeight="1">
      <c r="A79" s="365" t="s">
        <v>347</v>
      </c>
      <c r="B79" s="366" t="s">
        <v>348</v>
      </c>
      <c r="C79" s="374"/>
      <c r="D79" s="460"/>
      <c r="E79" s="583"/>
    </row>
    <row r="80" spans="1:5" s="41" customFormat="1" ht="12" customHeight="1" thickBot="1">
      <c r="A80" s="463" t="s">
        <v>445</v>
      </c>
      <c r="B80" s="464" t="s">
        <v>446</v>
      </c>
      <c r="C80" s="462"/>
      <c r="D80" s="462"/>
      <c r="E80" s="584"/>
    </row>
    <row r="81" spans="1:5" s="41" customFormat="1" ht="12" customHeight="1" thickBot="1">
      <c r="A81" s="498" t="s">
        <v>531</v>
      </c>
      <c r="B81" s="499" t="s">
        <v>532</v>
      </c>
      <c r="C81" s="423"/>
      <c r="D81" s="156"/>
      <c r="E81" s="585"/>
    </row>
    <row r="82" spans="1:5" ht="12" customHeight="1" thickBot="1">
      <c r="A82" s="420" t="s">
        <v>390</v>
      </c>
      <c r="B82" s="421" t="s">
        <v>391</v>
      </c>
      <c r="C82" s="423">
        <f>SUM(C77+C80+C81)</f>
        <v>0</v>
      </c>
      <c r="D82" s="423">
        <f>SUM(D77+D80+D81)</f>
        <v>0</v>
      </c>
      <c r="E82" s="599">
        <f>SUM(E77+E80+E81)</f>
        <v>0</v>
      </c>
    </row>
    <row r="83" spans="1:5" ht="12" customHeight="1" thickBot="1">
      <c r="A83" s="420" t="s">
        <v>407</v>
      </c>
      <c r="B83" s="421" t="s">
        <v>392</v>
      </c>
      <c r="C83" s="423"/>
      <c r="D83" s="156"/>
      <c r="E83" s="585"/>
    </row>
    <row r="84" spans="1:5" ht="12" customHeight="1" thickBot="1">
      <c r="A84" s="420" t="s">
        <v>408</v>
      </c>
      <c r="B84" s="421" t="s">
        <v>393</v>
      </c>
      <c r="C84" s="423"/>
      <c r="D84" s="156"/>
      <c r="E84" s="83"/>
    </row>
    <row r="85" spans="1:5" ht="12" customHeight="1" thickBot="1">
      <c r="A85" s="420" t="s">
        <v>16</v>
      </c>
      <c r="B85" s="450" t="s">
        <v>386</v>
      </c>
      <c r="C85" s="423">
        <f>SUM(C82:C84)</f>
        <v>0</v>
      </c>
      <c r="D85" s="423">
        <f>SUM(D82:D84)</f>
        <v>0</v>
      </c>
      <c r="E85" s="422">
        <f>SUM(E82:E84)</f>
        <v>0</v>
      </c>
    </row>
    <row r="86" spans="1:5" ht="24.75" customHeight="1" thickBot="1">
      <c r="A86" s="420" t="s">
        <v>17</v>
      </c>
      <c r="B86" s="426" t="s">
        <v>409</v>
      </c>
      <c r="C86" s="500">
        <f>SUM(C67+C85)</f>
        <v>0</v>
      </c>
      <c r="D86" s="500">
        <f>SUM(D67+D85)</f>
        <v>0</v>
      </c>
      <c r="E86" s="877">
        <f>SUM(E67+E85)</f>
        <v>0</v>
      </c>
    </row>
    <row r="87" spans="1:5">
      <c r="A87" s="98"/>
      <c r="B87" s="98"/>
      <c r="C87" s="99"/>
      <c r="D87" s="99"/>
      <c r="E87" s="99"/>
    </row>
    <row r="88" spans="1:5" ht="13.5" thickBot="1">
      <c r="A88" s="98"/>
      <c r="B88" s="98"/>
      <c r="C88" s="99"/>
      <c r="D88" s="99"/>
      <c r="E88" s="99"/>
    </row>
    <row r="89" spans="1:5" s="21" customFormat="1" ht="38.1" customHeight="1" thickBot="1">
      <c r="A89" s="492"/>
      <c r="B89" s="493" t="s">
        <v>23</v>
      </c>
      <c r="C89" s="494" t="s">
        <v>5</v>
      </c>
      <c r="D89" s="494" t="s">
        <v>6</v>
      </c>
      <c r="E89" s="495" t="s">
        <v>7</v>
      </c>
    </row>
    <row r="90" spans="1:5" s="22" customFormat="1" ht="12" customHeight="1" thickBot="1">
      <c r="A90" s="18">
        <v>1</v>
      </c>
      <c r="B90" s="19">
        <v>2</v>
      </c>
      <c r="C90" s="19">
        <v>3</v>
      </c>
      <c r="D90" s="19">
        <v>4</v>
      </c>
      <c r="E90" s="20">
        <v>5</v>
      </c>
    </row>
    <row r="91" spans="1:5" s="21" customFormat="1" ht="12" customHeight="1" thickBot="1">
      <c r="A91" s="14" t="s">
        <v>8</v>
      </c>
      <c r="B91" s="17" t="s">
        <v>265</v>
      </c>
      <c r="C91" s="149">
        <f>+C92+C93+C94+C95+C96</f>
        <v>0</v>
      </c>
      <c r="D91" s="149">
        <f>+D92+D93+D94+D95+D96</f>
        <v>0</v>
      </c>
      <c r="E91" s="73">
        <f>+E92+E93+E94+E95+E96</f>
        <v>0</v>
      </c>
    </row>
    <row r="92" spans="1:5" s="21" customFormat="1" ht="12" customHeight="1">
      <c r="A92" s="11" t="s">
        <v>217</v>
      </c>
      <c r="B92" s="6" t="s">
        <v>24</v>
      </c>
      <c r="C92" s="152"/>
      <c r="D92" s="152"/>
      <c r="E92" s="75"/>
    </row>
    <row r="93" spans="1:5" s="21" customFormat="1" ht="12" customHeight="1">
      <c r="A93" s="9" t="s">
        <v>218</v>
      </c>
      <c r="B93" s="5" t="s">
        <v>25</v>
      </c>
      <c r="C93" s="151"/>
      <c r="D93" s="151"/>
      <c r="E93" s="76"/>
    </row>
    <row r="94" spans="1:5" s="21" customFormat="1" ht="12" customHeight="1">
      <c r="A94" s="9" t="s">
        <v>219</v>
      </c>
      <c r="B94" s="5" t="s">
        <v>26</v>
      </c>
      <c r="C94" s="154"/>
      <c r="D94" s="154"/>
      <c r="E94" s="78"/>
    </row>
    <row r="95" spans="1:5" s="21" customFormat="1" ht="12" customHeight="1">
      <c r="A95" s="9" t="s">
        <v>220</v>
      </c>
      <c r="B95" s="7" t="s">
        <v>27</v>
      </c>
      <c r="C95" s="154"/>
      <c r="D95" s="154"/>
      <c r="E95" s="78"/>
    </row>
    <row r="96" spans="1:5" s="21" customFormat="1" ht="12" customHeight="1" thickBot="1">
      <c r="A96" s="9" t="s">
        <v>221</v>
      </c>
      <c r="B96" s="12" t="s">
        <v>28</v>
      </c>
      <c r="C96" s="154"/>
      <c r="D96" s="154"/>
      <c r="E96" s="78"/>
    </row>
    <row r="97" spans="1:5" s="344" customFormat="1" ht="12" hidden="1" customHeight="1">
      <c r="A97" s="342" t="s">
        <v>228</v>
      </c>
      <c r="B97" s="343" t="s">
        <v>222</v>
      </c>
      <c r="C97" s="330"/>
      <c r="D97" s="330"/>
      <c r="E97" s="331"/>
    </row>
    <row r="98" spans="1:5" s="344" customFormat="1" ht="12" hidden="1" customHeight="1">
      <c r="A98" s="342" t="s">
        <v>229</v>
      </c>
      <c r="B98" s="345" t="s">
        <v>223</v>
      </c>
      <c r="C98" s="330"/>
      <c r="D98" s="330"/>
      <c r="E98" s="331"/>
    </row>
    <row r="99" spans="1:5" s="344" customFormat="1" ht="12" hidden="1" customHeight="1">
      <c r="A99" s="342" t="s">
        <v>230</v>
      </c>
      <c r="B99" s="345" t="s">
        <v>224</v>
      </c>
      <c r="C99" s="330"/>
      <c r="D99" s="330"/>
      <c r="E99" s="331"/>
    </row>
    <row r="100" spans="1:5" s="344" customFormat="1" ht="12" hidden="1" customHeight="1">
      <c r="A100" s="342" t="s">
        <v>231</v>
      </c>
      <c r="B100" s="343" t="s">
        <v>225</v>
      </c>
      <c r="C100" s="330"/>
      <c r="D100" s="330"/>
      <c r="E100" s="331"/>
    </row>
    <row r="101" spans="1:5" s="344" customFormat="1" ht="12" hidden="1" customHeight="1">
      <c r="A101" s="346" t="s">
        <v>232</v>
      </c>
      <c r="B101" s="347" t="s">
        <v>226</v>
      </c>
      <c r="C101" s="330"/>
      <c r="D101" s="330"/>
      <c r="E101" s="331"/>
    </row>
    <row r="102" spans="1:5" s="344" customFormat="1" ht="12" hidden="1" customHeight="1">
      <c r="A102" s="342" t="s">
        <v>233</v>
      </c>
      <c r="B102" s="347" t="s">
        <v>227</v>
      </c>
      <c r="C102" s="330"/>
      <c r="D102" s="330"/>
      <c r="E102" s="331"/>
    </row>
    <row r="103" spans="1:5" s="344" customFormat="1" ht="12" hidden="1" customHeight="1">
      <c r="A103" s="348" t="s">
        <v>234</v>
      </c>
      <c r="B103" s="345" t="s">
        <v>240</v>
      </c>
      <c r="C103" s="330"/>
      <c r="D103" s="330"/>
      <c r="E103" s="331"/>
    </row>
    <row r="104" spans="1:5" s="344" customFormat="1" ht="12" hidden="1" customHeight="1">
      <c r="A104" s="348" t="s">
        <v>235</v>
      </c>
      <c r="B104" s="343" t="s">
        <v>241</v>
      </c>
      <c r="C104" s="330"/>
      <c r="D104" s="330"/>
      <c r="E104" s="331"/>
    </row>
    <row r="105" spans="1:5" s="344" customFormat="1" ht="12" hidden="1" customHeight="1">
      <c r="A105" s="348" t="s">
        <v>236</v>
      </c>
      <c r="B105" s="347" t="s">
        <v>242</v>
      </c>
      <c r="C105" s="330"/>
      <c r="D105" s="330"/>
      <c r="E105" s="331"/>
    </row>
    <row r="106" spans="1:5" s="344" customFormat="1" ht="12" hidden="1" customHeight="1">
      <c r="A106" s="348" t="s">
        <v>237</v>
      </c>
      <c r="B106" s="347" t="s">
        <v>243</v>
      </c>
      <c r="C106" s="330"/>
      <c r="D106" s="330"/>
      <c r="E106" s="331"/>
    </row>
    <row r="107" spans="1:5" s="344" customFormat="1" ht="12" hidden="1" customHeight="1">
      <c r="A107" s="348" t="s">
        <v>238</v>
      </c>
      <c r="B107" s="347" t="s">
        <v>244</v>
      </c>
      <c r="C107" s="330"/>
      <c r="D107" s="330"/>
      <c r="E107" s="331"/>
    </row>
    <row r="108" spans="1:5" s="344" customFormat="1" ht="12" hidden="1" customHeight="1">
      <c r="A108" s="349" t="s">
        <v>239</v>
      </c>
      <c r="B108" s="350" t="s">
        <v>245</v>
      </c>
      <c r="C108" s="332"/>
      <c r="D108" s="332"/>
      <c r="E108" s="333"/>
    </row>
    <row r="109" spans="1:5" s="21" customFormat="1" ht="12" customHeight="1" thickBot="1">
      <c r="A109" s="13" t="s">
        <v>9</v>
      </c>
      <c r="B109" s="16" t="s">
        <v>266</v>
      </c>
      <c r="C109" s="150">
        <f>+C110+C111+C112</f>
        <v>0</v>
      </c>
      <c r="D109" s="150">
        <f>+D110+D111+D112</f>
        <v>0</v>
      </c>
      <c r="E109" s="74">
        <f>+E110+E111+E112</f>
        <v>0</v>
      </c>
    </row>
    <row r="110" spans="1:5" s="21" customFormat="1" ht="12" customHeight="1">
      <c r="A110" s="10" t="s">
        <v>246</v>
      </c>
      <c r="B110" s="5" t="s">
        <v>29</v>
      </c>
      <c r="C110" s="153"/>
      <c r="D110" s="153"/>
      <c r="E110" s="77"/>
    </row>
    <row r="111" spans="1:5" s="21" customFormat="1" ht="12" customHeight="1">
      <c r="A111" s="10" t="s">
        <v>247</v>
      </c>
      <c r="B111" s="8" t="s">
        <v>30</v>
      </c>
      <c r="C111" s="151"/>
      <c r="D111" s="151"/>
      <c r="E111" s="76"/>
    </row>
    <row r="112" spans="1:5" s="21" customFormat="1" ht="12" customHeight="1" thickBot="1">
      <c r="A112" s="10" t="s">
        <v>248</v>
      </c>
      <c r="B112" s="341" t="s">
        <v>249</v>
      </c>
      <c r="C112" s="151">
        <f>SUM(C113:C120)</f>
        <v>0</v>
      </c>
      <c r="D112" s="151">
        <f>SUM(D113:D120)</f>
        <v>0</v>
      </c>
      <c r="E112" s="76">
        <f>SUM(E113:E120)</f>
        <v>0</v>
      </c>
    </row>
    <row r="113" spans="1:5" s="344" customFormat="1" ht="60" hidden="1" customHeight="1">
      <c r="A113" s="351" t="s">
        <v>250</v>
      </c>
      <c r="B113" s="64" t="s">
        <v>264</v>
      </c>
      <c r="C113" s="328"/>
      <c r="D113" s="328"/>
      <c r="E113" s="329"/>
    </row>
    <row r="114" spans="1:5" s="344" customFormat="1" ht="60" hidden="1" customHeight="1">
      <c r="A114" s="351" t="s">
        <v>251</v>
      </c>
      <c r="B114" s="352" t="s">
        <v>258</v>
      </c>
      <c r="C114" s="328"/>
      <c r="D114" s="328"/>
      <c r="E114" s="329"/>
    </row>
    <row r="115" spans="1:5" s="344" customFormat="1" ht="16.5" hidden="1" thickBot="1">
      <c r="A115" s="351" t="s">
        <v>252</v>
      </c>
      <c r="B115" s="353" t="s">
        <v>259</v>
      </c>
      <c r="C115" s="328"/>
      <c r="D115" s="328"/>
      <c r="E115" s="329"/>
    </row>
    <row r="116" spans="1:5" s="344" customFormat="1" ht="60" hidden="1" customHeight="1">
      <c r="A116" s="351" t="s">
        <v>253</v>
      </c>
      <c r="B116" s="353" t="s">
        <v>260</v>
      </c>
      <c r="C116" s="354"/>
      <c r="D116" s="354"/>
      <c r="E116" s="355"/>
    </row>
    <row r="117" spans="1:5" s="344" customFormat="1" ht="60" hidden="1" customHeight="1">
      <c r="A117" s="351" t="s">
        <v>254</v>
      </c>
      <c r="B117" s="353" t="s">
        <v>261</v>
      </c>
      <c r="C117" s="354"/>
      <c r="D117" s="354"/>
      <c r="E117" s="355"/>
    </row>
    <row r="118" spans="1:5" s="344" customFormat="1" ht="60" hidden="1" customHeight="1">
      <c r="A118" s="351" t="s">
        <v>255</v>
      </c>
      <c r="B118" s="353" t="s">
        <v>262</v>
      </c>
      <c r="C118" s="354"/>
      <c r="D118" s="354"/>
      <c r="E118" s="355"/>
    </row>
    <row r="119" spans="1:5" s="344" customFormat="1" ht="60" hidden="1" customHeight="1">
      <c r="A119" s="356" t="s">
        <v>256</v>
      </c>
      <c r="B119" s="353" t="s">
        <v>32</v>
      </c>
      <c r="C119" s="357"/>
      <c r="D119" s="357"/>
      <c r="E119" s="358"/>
    </row>
    <row r="120" spans="1:5" s="344" customFormat="1" ht="60" hidden="1" customHeight="1">
      <c r="A120" s="359" t="s">
        <v>257</v>
      </c>
      <c r="B120" s="360" t="s">
        <v>263</v>
      </c>
      <c r="C120" s="357"/>
      <c r="D120" s="357"/>
      <c r="E120" s="358"/>
    </row>
    <row r="121" spans="1:5" s="21" customFormat="1" ht="12" customHeight="1" thickBot="1">
      <c r="A121" s="13" t="s">
        <v>10</v>
      </c>
      <c r="B121" s="361" t="s">
        <v>267</v>
      </c>
      <c r="C121" s="149">
        <f>+C91+C109</f>
        <v>0</v>
      </c>
      <c r="D121" s="149">
        <f>+D91+D109</f>
        <v>0</v>
      </c>
      <c r="E121" s="73">
        <f>+E91+E109</f>
        <v>0</v>
      </c>
    </row>
    <row r="122" spans="1:5" s="21" customFormat="1" ht="12" hidden="1" customHeight="1">
      <c r="A122" s="67" t="s">
        <v>394</v>
      </c>
      <c r="B122" s="424" t="s">
        <v>395</v>
      </c>
      <c r="C122" s="150">
        <f>SUM(C123:C125)</f>
        <v>0</v>
      </c>
      <c r="D122" s="150">
        <f>SUM(D123:D125)</f>
        <v>0</v>
      </c>
      <c r="E122" s="74">
        <f>SUM(E123:E125)</f>
        <v>0</v>
      </c>
    </row>
    <row r="123" spans="1:5" s="21" customFormat="1" ht="12" hidden="1" customHeight="1">
      <c r="A123" s="68" t="s">
        <v>396</v>
      </c>
      <c r="B123" s="69" t="s">
        <v>399</v>
      </c>
      <c r="C123" s="151"/>
      <c r="D123" s="151"/>
      <c r="E123" s="76"/>
    </row>
    <row r="124" spans="1:5" s="21" customFormat="1" ht="12" hidden="1" customHeight="1">
      <c r="A124" s="66" t="s">
        <v>397</v>
      </c>
      <c r="B124" s="63" t="s">
        <v>443</v>
      </c>
      <c r="C124" s="151"/>
      <c r="D124" s="151"/>
      <c r="E124" s="76"/>
    </row>
    <row r="125" spans="1:5" s="21" customFormat="1" ht="12" hidden="1" customHeight="1">
      <c r="A125" s="70" t="s">
        <v>398</v>
      </c>
      <c r="B125" s="71" t="s">
        <v>444</v>
      </c>
      <c r="C125" s="154"/>
      <c r="D125" s="154"/>
      <c r="E125" s="78"/>
    </row>
    <row r="126" spans="1:5" s="21" customFormat="1" ht="12" hidden="1" customHeight="1">
      <c r="A126" s="67" t="s">
        <v>402</v>
      </c>
      <c r="B126" s="424" t="s">
        <v>403</v>
      </c>
      <c r="C126" s="157"/>
      <c r="D126" s="157"/>
      <c r="E126" s="158"/>
    </row>
    <row r="127" spans="1:5" s="21" customFormat="1" ht="12" customHeight="1" thickBot="1">
      <c r="A127" s="425" t="s">
        <v>411</v>
      </c>
      <c r="B127" s="424" t="s">
        <v>410</v>
      </c>
      <c r="C127" s="157">
        <f>SUM(C122+C126)</f>
        <v>0</v>
      </c>
      <c r="D127" s="157">
        <f>SUM(D122+D126)</f>
        <v>0</v>
      </c>
      <c r="E127" s="158">
        <f>SUM(E122+E126)</f>
        <v>0</v>
      </c>
    </row>
    <row r="128" spans="1:5" s="21" customFormat="1" ht="12" customHeight="1" thickBot="1">
      <c r="A128" s="425" t="s">
        <v>412</v>
      </c>
      <c r="B128" s="424" t="s">
        <v>404</v>
      </c>
      <c r="C128" s="157"/>
      <c r="D128" s="157"/>
      <c r="E128" s="158"/>
    </row>
    <row r="129" spans="1:5" s="21" customFormat="1" ht="12" customHeight="1" thickBot="1">
      <c r="A129" s="425" t="s">
        <v>413</v>
      </c>
      <c r="B129" s="424" t="s">
        <v>405</v>
      </c>
      <c r="C129" s="157"/>
      <c r="D129" s="157"/>
      <c r="E129" s="158"/>
    </row>
    <row r="130" spans="1:5" s="21" customFormat="1" ht="12" customHeight="1" thickBot="1">
      <c r="A130" s="65" t="s">
        <v>33</v>
      </c>
      <c r="B130" s="92" t="s">
        <v>406</v>
      </c>
      <c r="C130" s="159">
        <f>SUM(C127:C129)</f>
        <v>0</v>
      </c>
      <c r="D130" s="159">
        <f>SUM(D127:D129)</f>
        <v>0</v>
      </c>
      <c r="E130" s="80">
        <f>SUM(E127:E129)</f>
        <v>0</v>
      </c>
    </row>
    <row r="131" spans="1:5" s="1" customFormat="1" ht="28.5" customHeight="1" thickBot="1">
      <c r="A131" s="72" t="s">
        <v>12</v>
      </c>
      <c r="B131" s="93" t="s">
        <v>414</v>
      </c>
      <c r="C131" s="502">
        <f>SUM(C121+C130)</f>
        <v>0</v>
      </c>
      <c r="D131" s="502">
        <f>SUM(D121+D130)</f>
        <v>0</v>
      </c>
      <c r="E131" s="877">
        <f>SUM(E121+E130)</f>
        <v>0</v>
      </c>
    </row>
  </sheetData>
  <mergeCells count="2">
    <mergeCell ref="B2:D2"/>
    <mergeCell ref="B3:D3"/>
  </mergeCell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4"/>
  <sheetViews>
    <sheetView workbookViewId="0">
      <selection activeCell="F6" sqref="F6"/>
    </sheetView>
  </sheetViews>
  <sheetFormatPr defaultRowHeight="15.75"/>
  <cols>
    <col min="1" max="1" width="9.5" style="96" customWidth="1"/>
    <col min="2" max="2" width="60.83203125" style="96" customWidth="1"/>
    <col min="3" max="5" width="15.83203125" style="97" customWidth="1"/>
    <col min="6" max="6" width="14.6640625" style="21" bestFit="1" customWidth="1"/>
    <col min="7" max="16384" width="9.33203125" style="21"/>
  </cols>
  <sheetData>
    <row r="1" spans="1:5" ht="15.95" customHeight="1">
      <c r="A1" s="279" t="s">
        <v>0</v>
      </c>
      <c r="B1" s="279"/>
      <c r="C1" s="279"/>
      <c r="D1" s="279"/>
      <c r="E1" s="279"/>
    </row>
    <row r="2" spans="1:5" ht="15.95" customHeight="1" thickBot="1">
      <c r="A2" s="100" t="s">
        <v>1</v>
      </c>
      <c r="B2" s="100"/>
      <c r="C2" s="82"/>
      <c r="D2" s="82"/>
      <c r="E2" s="82" t="s">
        <v>648</v>
      </c>
    </row>
    <row r="3" spans="1:5" ht="15.95" customHeight="1">
      <c r="A3" s="1730" t="s">
        <v>268</v>
      </c>
      <c r="B3" s="1732" t="s">
        <v>4</v>
      </c>
      <c r="C3" s="1734" t="s">
        <v>869</v>
      </c>
      <c r="D3" s="1735"/>
      <c r="E3" s="1736"/>
    </row>
    <row r="4" spans="1:5" ht="38.1" customHeight="1" thickBot="1">
      <c r="A4" s="1731"/>
      <c r="B4" s="1733"/>
      <c r="C4" s="102" t="s">
        <v>5</v>
      </c>
      <c r="D4" s="102" t="s">
        <v>6</v>
      </c>
      <c r="E4" s="103" t="s">
        <v>7</v>
      </c>
    </row>
    <row r="5" spans="1:5" s="22" customFormat="1" ht="12" customHeight="1" thickBot="1">
      <c r="A5" s="386">
        <v>1</v>
      </c>
      <c r="B5" s="388">
        <v>2</v>
      </c>
      <c r="C5" s="384">
        <v>3</v>
      </c>
      <c r="D5" s="19">
        <v>4</v>
      </c>
      <c r="E5" s="20">
        <v>5</v>
      </c>
    </row>
    <row r="6" spans="1:5" s="1" customFormat="1" ht="12" customHeight="1" thickBot="1">
      <c r="A6" s="387" t="s">
        <v>8</v>
      </c>
      <c r="B6" s="389" t="s">
        <v>350</v>
      </c>
      <c r="C6" s="385">
        <f>SUM(C7:C12)</f>
        <v>0</v>
      </c>
      <c r="D6" s="385">
        <f>SUM(D7:D12)</f>
        <v>0</v>
      </c>
      <c r="E6" s="427">
        <f>SUM(E7:E12)</f>
        <v>0</v>
      </c>
    </row>
    <row r="7" spans="1:5" s="1" customFormat="1" ht="12" customHeight="1">
      <c r="A7" s="362" t="s">
        <v>269</v>
      </c>
      <c r="B7" s="363" t="s">
        <v>270</v>
      </c>
      <c r="C7" s="451"/>
      <c r="D7" s="451"/>
      <c r="E7" s="452"/>
    </row>
    <row r="8" spans="1:5" s="1" customFormat="1" ht="12" customHeight="1">
      <c r="A8" s="365" t="s">
        <v>271</v>
      </c>
      <c r="B8" s="366" t="s">
        <v>351</v>
      </c>
      <c r="C8" s="367"/>
      <c r="D8" s="367"/>
      <c r="E8" s="429"/>
    </row>
    <row r="9" spans="1:5" s="1" customFormat="1" ht="21.75" customHeight="1">
      <c r="A9" s="365" t="s">
        <v>272</v>
      </c>
      <c r="B9" s="366" t="s">
        <v>273</v>
      </c>
      <c r="C9" s="367"/>
      <c r="D9" s="367"/>
      <c r="E9" s="429"/>
    </row>
    <row r="10" spans="1:5" s="1" customFormat="1" ht="12" customHeight="1">
      <c r="A10" s="365" t="s">
        <v>274</v>
      </c>
      <c r="B10" s="366" t="s">
        <v>275</v>
      </c>
      <c r="C10" s="367"/>
      <c r="D10" s="367"/>
      <c r="E10" s="429"/>
    </row>
    <row r="11" spans="1:5" s="1" customFormat="1" ht="12" customHeight="1">
      <c r="A11" s="365" t="s">
        <v>276</v>
      </c>
      <c r="B11" s="366" t="s">
        <v>624</v>
      </c>
      <c r="C11" s="367"/>
      <c r="D11" s="367"/>
      <c r="E11" s="429"/>
    </row>
    <row r="12" spans="1:5" s="1" customFormat="1" ht="12" customHeight="1" thickBot="1">
      <c r="A12" s="375" t="s">
        <v>277</v>
      </c>
      <c r="B12" s="376" t="s">
        <v>625</v>
      </c>
      <c r="C12" s="377"/>
      <c r="D12" s="453"/>
      <c r="E12" s="454"/>
    </row>
    <row r="13" spans="1:5" s="1" customFormat="1" ht="12" customHeight="1" thickBot="1">
      <c r="A13" s="456" t="s">
        <v>442</v>
      </c>
      <c r="B13" s="382" t="s">
        <v>358</v>
      </c>
      <c r="C13" s="497">
        <f>SUM(C14:C18)</f>
        <v>6345000</v>
      </c>
      <c r="D13" s="497">
        <f>SUM(D14:D18)</f>
        <v>38654778</v>
      </c>
      <c r="E13" s="601">
        <f>SUM(E14:E18)</f>
        <v>34615788</v>
      </c>
    </row>
    <row r="14" spans="1:5" s="1" customFormat="1" ht="12" customHeight="1">
      <c r="A14" s="378" t="s">
        <v>278</v>
      </c>
      <c r="B14" s="379" t="s">
        <v>279</v>
      </c>
      <c r="C14" s="380"/>
      <c r="D14" s="380"/>
      <c r="E14" s="432"/>
    </row>
    <row r="15" spans="1:5" s="1" customFormat="1" ht="12" customHeight="1">
      <c r="A15" s="365" t="s">
        <v>280</v>
      </c>
      <c r="B15" s="366" t="s">
        <v>354</v>
      </c>
      <c r="C15" s="367"/>
      <c r="D15" s="367"/>
      <c r="E15" s="429"/>
    </row>
    <row r="16" spans="1:5" s="1" customFormat="1" ht="12" customHeight="1">
      <c r="A16" s="365" t="s">
        <v>281</v>
      </c>
      <c r="B16" s="488" t="s">
        <v>355</v>
      </c>
      <c r="C16" s="367"/>
      <c r="D16" s="367"/>
      <c r="E16" s="429"/>
    </row>
    <row r="17" spans="1:5" s="1" customFormat="1" ht="12" customHeight="1">
      <c r="A17" s="365" t="s">
        <v>282</v>
      </c>
      <c r="B17" s="488" t="s">
        <v>356</v>
      </c>
      <c r="C17" s="367"/>
      <c r="D17" s="367"/>
      <c r="E17" s="429"/>
    </row>
    <row r="18" spans="1:5" s="1" customFormat="1" ht="12" customHeight="1" thickBot="1">
      <c r="A18" s="365" t="s">
        <v>283</v>
      </c>
      <c r="B18" s="366" t="s">
        <v>357</v>
      </c>
      <c r="C18" s="367">
        <v>6345000</v>
      </c>
      <c r="D18" s="367">
        <v>38654778</v>
      </c>
      <c r="E18" s="367">
        <v>34615788</v>
      </c>
    </row>
    <row r="19" spans="1:5" s="1" customFormat="1" ht="12" customHeight="1" thickBot="1">
      <c r="A19" s="381" t="s">
        <v>10</v>
      </c>
      <c r="B19" s="392" t="s">
        <v>359</v>
      </c>
      <c r="C19" s="497">
        <f>SUM(C20:C24)</f>
        <v>150000000</v>
      </c>
      <c r="D19" s="497">
        <f>SUM(D20:D24)</f>
        <v>159974105</v>
      </c>
      <c r="E19" s="601">
        <f>SUM(E20:E24)</f>
        <v>3574105</v>
      </c>
    </row>
    <row r="20" spans="1:5" s="1" customFormat="1" ht="12" customHeight="1">
      <c r="A20" s="378" t="s">
        <v>284</v>
      </c>
      <c r="B20" s="379" t="s">
        <v>285</v>
      </c>
      <c r="C20" s="403">
        <v>150000000</v>
      </c>
      <c r="D20" s="403">
        <v>150000000</v>
      </c>
      <c r="E20" s="442"/>
    </row>
    <row r="21" spans="1:5" s="1" customFormat="1" ht="12" customHeight="1">
      <c r="A21" s="365" t="s">
        <v>286</v>
      </c>
      <c r="B21" s="366" t="s">
        <v>360</v>
      </c>
      <c r="C21" s="403"/>
      <c r="D21" s="368"/>
      <c r="E21" s="435"/>
    </row>
    <row r="22" spans="1:5" s="1" customFormat="1" ht="12" customHeight="1">
      <c r="A22" s="365" t="s">
        <v>287</v>
      </c>
      <c r="B22" s="488" t="s">
        <v>361</v>
      </c>
      <c r="C22" s="367"/>
      <c r="D22" s="367"/>
      <c r="E22" s="429"/>
    </row>
    <row r="23" spans="1:5" s="1" customFormat="1" ht="12" customHeight="1">
      <c r="A23" s="375" t="s">
        <v>288</v>
      </c>
      <c r="B23" s="489" t="s">
        <v>362</v>
      </c>
      <c r="C23" s="390"/>
      <c r="D23" s="390"/>
      <c r="E23" s="436"/>
    </row>
    <row r="24" spans="1:5" s="1" customFormat="1" ht="12" customHeight="1" thickBot="1">
      <c r="A24" s="413" t="s">
        <v>289</v>
      </c>
      <c r="B24" s="412" t="s">
        <v>363</v>
      </c>
      <c r="C24" s="748"/>
      <c r="D24" s="370">
        <v>9974105</v>
      </c>
      <c r="E24" s="76">
        <v>3574105</v>
      </c>
    </row>
    <row r="25" spans="1:5" s="1" customFormat="1" ht="12" customHeight="1" thickBot="1">
      <c r="A25" s="381" t="s">
        <v>11</v>
      </c>
      <c r="B25" s="392" t="s">
        <v>370</v>
      </c>
      <c r="C25" s="497">
        <f>SUM(C27+C29+C34)</f>
        <v>220300000</v>
      </c>
      <c r="D25" s="497">
        <f>SUM(D27+D29+D34)</f>
        <v>226554589</v>
      </c>
      <c r="E25" s="601">
        <f>SUM(E27+E29+E34)</f>
        <v>248994131</v>
      </c>
    </row>
    <row r="26" spans="1:5" s="1" customFormat="1" ht="12" customHeight="1">
      <c r="A26" s="378" t="s">
        <v>290</v>
      </c>
      <c r="B26" s="379" t="s">
        <v>291</v>
      </c>
      <c r="C26" s="380">
        <v>220300000</v>
      </c>
      <c r="D26" s="380">
        <v>226554589</v>
      </c>
      <c r="E26" s="380">
        <v>248994131</v>
      </c>
    </row>
    <row r="27" spans="1:5" s="1" customFormat="1" ht="12" customHeight="1">
      <c r="A27" s="365" t="s">
        <v>292</v>
      </c>
      <c r="B27" s="366" t="s">
        <v>293</v>
      </c>
      <c r="C27" s="395">
        <v>18000000</v>
      </c>
      <c r="D27" s="395">
        <v>18000000</v>
      </c>
      <c r="E27" s="395">
        <v>18464208</v>
      </c>
    </row>
    <row r="28" spans="1:5" s="396" customFormat="1" ht="12" customHeight="1">
      <c r="A28" s="393" t="s">
        <v>292</v>
      </c>
      <c r="B28" s="394" t="s">
        <v>364</v>
      </c>
      <c r="C28" s="395">
        <v>18000000</v>
      </c>
      <c r="D28" s="395">
        <v>18000000</v>
      </c>
      <c r="E28" s="395">
        <v>18464208</v>
      </c>
    </row>
    <row r="29" spans="1:5" s="1" customFormat="1" ht="12" customHeight="1">
      <c r="A29" s="365" t="s">
        <v>367</v>
      </c>
      <c r="B29" s="397" t="s">
        <v>368</v>
      </c>
      <c r="C29" s="395">
        <v>202300000</v>
      </c>
      <c r="D29" s="395">
        <v>208554589</v>
      </c>
      <c r="E29" s="395">
        <v>230529923</v>
      </c>
    </row>
    <row r="30" spans="1:5" s="1" customFormat="1" ht="12" customHeight="1">
      <c r="A30" s="365" t="s">
        <v>294</v>
      </c>
      <c r="B30" s="398" t="s">
        <v>369</v>
      </c>
      <c r="C30" s="395">
        <v>202300000</v>
      </c>
      <c r="D30" s="395">
        <v>208554589</v>
      </c>
      <c r="E30" s="395">
        <v>230529923</v>
      </c>
    </row>
    <row r="31" spans="1:5" s="396" customFormat="1" ht="12" customHeight="1">
      <c r="A31" s="393" t="s">
        <v>294</v>
      </c>
      <c r="B31" s="399" t="s">
        <v>365</v>
      </c>
      <c r="C31" s="395">
        <v>202300000</v>
      </c>
      <c r="D31" s="395">
        <v>208554589</v>
      </c>
      <c r="E31" s="395">
        <v>230529923</v>
      </c>
    </row>
    <row r="32" spans="1:5" s="1" customFormat="1" ht="12" customHeight="1">
      <c r="A32" s="365" t="s">
        <v>295</v>
      </c>
      <c r="B32" s="400" t="s">
        <v>296</v>
      </c>
      <c r="C32" s="368"/>
      <c r="D32" s="368"/>
      <c r="E32" s="435"/>
    </row>
    <row r="33" spans="1:5" s="1" customFormat="1" ht="12" customHeight="1">
      <c r="A33" s="365" t="s">
        <v>297</v>
      </c>
      <c r="B33" s="400" t="s">
        <v>298</v>
      </c>
      <c r="C33" s="372"/>
      <c r="D33" s="372"/>
      <c r="E33" s="448"/>
    </row>
    <row r="34" spans="1:5" s="396" customFormat="1" ht="12" customHeight="1" thickBot="1">
      <c r="A34" s="375" t="s">
        <v>299</v>
      </c>
      <c r="B34" s="376" t="s">
        <v>300</v>
      </c>
      <c r="C34" s="406"/>
      <c r="D34" s="406"/>
      <c r="E34" s="440"/>
    </row>
    <row r="35" spans="1:5" s="1" customFormat="1" ht="12" customHeight="1" thickBot="1">
      <c r="A35" s="381" t="s">
        <v>12</v>
      </c>
      <c r="B35" s="392" t="s">
        <v>371</v>
      </c>
      <c r="C35" s="497">
        <f>SUM(C36:C45)</f>
        <v>108169000</v>
      </c>
      <c r="D35" s="497">
        <f>SUM(D36:D45)</f>
        <v>110517732</v>
      </c>
      <c r="E35" s="601">
        <f>SUM(E36:E45)</f>
        <v>69407409</v>
      </c>
    </row>
    <row r="36" spans="1:5" s="1" customFormat="1" ht="12" customHeight="1">
      <c r="A36" s="378" t="s">
        <v>301</v>
      </c>
      <c r="B36" s="379" t="s">
        <v>302</v>
      </c>
      <c r="C36" s="370">
        <v>20000000</v>
      </c>
      <c r="D36" s="370">
        <v>20000000</v>
      </c>
      <c r="E36" s="442">
        <v>20838161</v>
      </c>
    </row>
    <row r="37" spans="1:5" s="1" customFormat="1" ht="12" customHeight="1">
      <c r="A37" s="365" t="s">
        <v>303</v>
      </c>
      <c r="B37" s="366" t="s">
        <v>304</v>
      </c>
      <c r="C37" s="370">
        <v>40776000</v>
      </c>
      <c r="D37" s="370">
        <v>42052500</v>
      </c>
      <c r="E37" s="437">
        <v>40508519</v>
      </c>
    </row>
    <row r="38" spans="1:5" s="1" customFormat="1" ht="12" customHeight="1">
      <c r="A38" s="365" t="s">
        <v>305</v>
      </c>
      <c r="B38" s="366" t="s">
        <v>306</v>
      </c>
      <c r="C38" s="370"/>
      <c r="D38" s="370"/>
      <c r="E38" s="437"/>
    </row>
    <row r="39" spans="1:5" s="1" customFormat="1" ht="12" customHeight="1">
      <c r="A39" s="365" t="s">
        <v>307</v>
      </c>
      <c r="B39" s="366" t="s">
        <v>308</v>
      </c>
      <c r="C39" s="370"/>
      <c r="D39" s="370"/>
      <c r="E39" s="439"/>
    </row>
    <row r="40" spans="1:5" s="1" customFormat="1" ht="12" customHeight="1">
      <c r="A40" s="365" t="s">
        <v>309</v>
      </c>
      <c r="B40" s="366" t="s">
        <v>310</v>
      </c>
      <c r="C40" s="370"/>
      <c r="D40" s="370"/>
      <c r="E40" s="437"/>
    </row>
    <row r="41" spans="1:5" s="1" customFormat="1" ht="12" customHeight="1">
      <c r="A41" s="365" t="s">
        <v>311</v>
      </c>
      <c r="B41" s="366" t="s">
        <v>312</v>
      </c>
      <c r="C41" s="370">
        <v>6893000</v>
      </c>
      <c r="D41" s="370">
        <v>6893000</v>
      </c>
      <c r="E41" s="437">
        <v>8060729</v>
      </c>
    </row>
    <row r="42" spans="1:5" s="1" customFormat="1" ht="12" customHeight="1">
      <c r="A42" s="365" t="s">
        <v>313</v>
      </c>
      <c r="B42" s="366" t="s">
        <v>314</v>
      </c>
      <c r="C42" s="370">
        <v>40500000</v>
      </c>
      <c r="D42" s="370">
        <v>41572232</v>
      </c>
      <c r="E42" s="437"/>
    </row>
    <row r="43" spans="1:5" s="1" customFormat="1" ht="12" customHeight="1">
      <c r="A43" s="365" t="s">
        <v>315</v>
      </c>
      <c r="B43" s="366" t="s">
        <v>316</v>
      </c>
      <c r="C43" s="370"/>
      <c r="D43" s="370"/>
      <c r="E43" s="437"/>
    </row>
    <row r="44" spans="1:5" s="1" customFormat="1" ht="12" customHeight="1">
      <c r="A44" s="365" t="s">
        <v>319</v>
      </c>
      <c r="B44" s="366" t="s">
        <v>626</v>
      </c>
      <c r="C44" s="370"/>
      <c r="D44" s="370"/>
      <c r="E44" s="437"/>
    </row>
    <row r="45" spans="1:5" s="1" customFormat="1" ht="12" customHeight="1" thickBot="1">
      <c r="A45" s="375" t="s">
        <v>636</v>
      </c>
      <c r="B45" s="376" t="s">
        <v>320</v>
      </c>
      <c r="C45" s="390"/>
      <c r="D45" s="390"/>
      <c r="E45" s="436"/>
    </row>
    <row r="46" spans="1:5" s="1" customFormat="1" ht="12" customHeight="1" thickBot="1">
      <c r="A46" s="381" t="s">
        <v>13</v>
      </c>
      <c r="B46" s="392" t="s">
        <v>372</v>
      </c>
      <c r="C46" s="497">
        <f>SUM(C47:C51)</f>
        <v>2805000</v>
      </c>
      <c r="D46" s="497">
        <f>SUM(D47:D51)</f>
        <v>2805000</v>
      </c>
      <c r="E46" s="431">
        <f>SUM(E47:E51)</f>
        <v>2805000</v>
      </c>
    </row>
    <row r="47" spans="1:5" s="1" customFormat="1" ht="12" customHeight="1">
      <c r="A47" s="378" t="s">
        <v>322</v>
      </c>
      <c r="B47" s="379" t="s">
        <v>323</v>
      </c>
      <c r="C47" s="405"/>
      <c r="D47" s="405"/>
      <c r="E47" s="443"/>
    </row>
    <row r="48" spans="1:5" s="1" customFormat="1" ht="12" customHeight="1">
      <c r="A48" s="365" t="s">
        <v>324</v>
      </c>
      <c r="B48" s="366" t="s">
        <v>325</v>
      </c>
      <c r="C48" s="370">
        <v>2805000</v>
      </c>
      <c r="D48" s="370">
        <v>2805000</v>
      </c>
      <c r="E48" s="437">
        <v>2805000</v>
      </c>
    </row>
    <row r="49" spans="1:5" s="1" customFormat="1" ht="12" customHeight="1">
      <c r="A49" s="365" t="s">
        <v>326</v>
      </c>
      <c r="B49" s="366" t="s">
        <v>327</v>
      </c>
      <c r="C49" s="370"/>
      <c r="D49" s="370"/>
      <c r="E49" s="437"/>
    </row>
    <row r="50" spans="1:5" s="1" customFormat="1" ht="12" customHeight="1">
      <c r="A50" s="365" t="s">
        <v>328</v>
      </c>
      <c r="B50" s="366" t="s">
        <v>329</v>
      </c>
      <c r="C50" s="370"/>
      <c r="D50" s="370"/>
      <c r="E50" s="437"/>
    </row>
    <row r="51" spans="1:5" s="1" customFormat="1" ht="12" customHeight="1" thickBot="1">
      <c r="A51" s="375" t="s">
        <v>330</v>
      </c>
      <c r="B51" s="376" t="s">
        <v>331</v>
      </c>
      <c r="C51" s="406"/>
      <c r="D51" s="406"/>
      <c r="E51" s="444"/>
    </row>
    <row r="52" spans="1:5" s="1" customFormat="1" ht="13.5" thickBot="1">
      <c r="A52" s="381" t="s">
        <v>14</v>
      </c>
      <c r="B52" s="392" t="s">
        <v>378</v>
      </c>
      <c r="C52" s="408">
        <f>SUM(C53:C55)</f>
        <v>0</v>
      </c>
      <c r="D52" s="408">
        <f>SUM(D53:D55)</f>
        <v>0</v>
      </c>
      <c r="E52" s="445">
        <f>SUM(E53:E55)</f>
        <v>0</v>
      </c>
    </row>
    <row r="53" spans="1:5" s="1" customFormat="1" ht="12" customHeight="1">
      <c r="A53" s="378" t="s">
        <v>332</v>
      </c>
      <c r="B53" s="379" t="s">
        <v>373</v>
      </c>
      <c r="C53" s="407"/>
      <c r="D53" s="407"/>
      <c r="E53" s="446"/>
    </row>
    <row r="54" spans="1:5" s="1" customFormat="1" ht="12" customHeight="1">
      <c r="A54" s="365" t="s">
        <v>780</v>
      </c>
      <c r="B54" s="366" t="s">
        <v>374</v>
      </c>
      <c r="C54" s="371"/>
      <c r="D54" s="371"/>
      <c r="E54" s="439"/>
    </row>
    <row r="55" spans="1:5" s="1" customFormat="1" ht="12" customHeight="1" thickBot="1">
      <c r="A55" s="365" t="s">
        <v>661</v>
      </c>
      <c r="B55" s="366" t="s">
        <v>333</v>
      </c>
      <c r="C55" s="370"/>
      <c r="D55" s="370"/>
      <c r="E55" s="437"/>
    </row>
    <row r="56" spans="1:5" s="1" customFormat="1" ht="12" customHeight="1" thickBot="1">
      <c r="A56" s="381" t="s">
        <v>15</v>
      </c>
      <c r="B56" s="382" t="s">
        <v>384</v>
      </c>
      <c r="C56" s="404">
        <f>SUM(C57:C59)</f>
        <v>0</v>
      </c>
      <c r="D56" s="404">
        <f>SUM(D57:D59)</f>
        <v>0</v>
      </c>
      <c r="E56" s="441">
        <f>SUM(E57:E59)</f>
        <v>0</v>
      </c>
    </row>
    <row r="57" spans="1:5" s="1" customFormat="1" ht="12" customHeight="1">
      <c r="A57" s="378" t="s">
        <v>334</v>
      </c>
      <c r="B57" s="379" t="s">
        <v>379</v>
      </c>
      <c r="C57" s="403"/>
      <c r="D57" s="403"/>
      <c r="E57" s="442"/>
    </row>
    <row r="58" spans="1:5" s="1" customFormat="1" ht="12" customHeight="1">
      <c r="A58" s="365" t="s">
        <v>781</v>
      </c>
      <c r="B58" s="366" t="s">
        <v>380</v>
      </c>
      <c r="C58" s="370"/>
      <c r="D58" s="370"/>
      <c r="E58" s="437"/>
    </row>
    <row r="59" spans="1:5" s="1" customFormat="1" ht="12" customHeight="1" thickBot="1">
      <c r="A59" s="365" t="s">
        <v>609</v>
      </c>
      <c r="B59" s="366" t="s">
        <v>335</v>
      </c>
      <c r="C59" s="603"/>
      <c r="D59" s="371"/>
      <c r="E59" s="439"/>
    </row>
    <row r="60" spans="1:5" s="1" customFormat="1" ht="12" customHeight="1" thickBot="1">
      <c r="A60" s="381" t="s">
        <v>35</v>
      </c>
      <c r="B60" s="392" t="s">
        <v>385</v>
      </c>
      <c r="C60" s="497">
        <f>SUM(C6+C13+C19+C25+C35+C46+C52+C56)</f>
        <v>487619000</v>
      </c>
      <c r="D60" s="497">
        <f>SUM(D6+D13+D19+D25+D35+D46+D52+D56)</f>
        <v>538506204</v>
      </c>
      <c r="E60" s="497">
        <f>SUM(E6+E13+E19+E25+E35+E46+E52+E56)</f>
        <v>359396433</v>
      </c>
    </row>
    <row r="61" spans="1:5" s="1" customFormat="1" ht="12" customHeight="1">
      <c r="A61" s="418" t="s">
        <v>387</v>
      </c>
      <c r="B61" s="417" t="s">
        <v>336</v>
      </c>
      <c r="C61" s="391">
        <f>SUM(C62:C64)</f>
        <v>0</v>
      </c>
      <c r="D61" s="403">
        <f>SUM(D62:D64)</f>
        <v>0</v>
      </c>
      <c r="E61" s="579">
        <f>SUM(E62:E64)</f>
        <v>0</v>
      </c>
    </row>
    <row r="62" spans="1:5" s="1" customFormat="1" ht="12" customHeight="1">
      <c r="A62" s="365" t="s">
        <v>337</v>
      </c>
      <c r="B62" s="366" t="s">
        <v>338</v>
      </c>
      <c r="C62" s="370"/>
      <c r="D62" s="370"/>
      <c r="E62" s="580"/>
    </row>
    <row r="63" spans="1:5" s="1" customFormat="1" ht="12" customHeight="1">
      <c r="A63" s="365" t="s">
        <v>339</v>
      </c>
      <c r="B63" s="366" t="s">
        <v>340</v>
      </c>
      <c r="C63" s="370"/>
      <c r="D63" s="370"/>
      <c r="E63" s="580"/>
    </row>
    <row r="64" spans="1:5" s="1" customFormat="1" ht="12" customHeight="1">
      <c r="A64" s="365" t="s">
        <v>341</v>
      </c>
      <c r="B64" s="373" t="s">
        <v>342</v>
      </c>
      <c r="C64" s="372"/>
      <c r="D64" s="372"/>
      <c r="E64" s="581"/>
    </row>
    <row r="65" spans="1:5" s="1" customFormat="1" ht="12" customHeight="1">
      <c r="A65" s="418" t="s">
        <v>388</v>
      </c>
      <c r="B65" s="369" t="s">
        <v>343</v>
      </c>
      <c r="C65" s="374"/>
      <c r="D65" s="374"/>
      <c r="E65" s="582"/>
    </row>
    <row r="66" spans="1:5" s="1" customFormat="1" ht="12" customHeight="1">
      <c r="A66" s="418" t="s">
        <v>389</v>
      </c>
      <c r="B66" s="369" t="s">
        <v>344</v>
      </c>
      <c r="C66" s="370">
        <v>9695307</v>
      </c>
      <c r="D66" s="370">
        <v>9695307</v>
      </c>
      <c r="E66" s="580">
        <v>9695307</v>
      </c>
    </row>
    <row r="67" spans="1:5" s="1" customFormat="1" ht="12" customHeight="1">
      <c r="A67" s="365" t="s">
        <v>345</v>
      </c>
      <c r="B67" s="366" t="s">
        <v>346</v>
      </c>
      <c r="C67" s="370">
        <v>9695307</v>
      </c>
      <c r="D67" s="370">
        <v>9695307</v>
      </c>
      <c r="E67" s="580">
        <v>9695307</v>
      </c>
    </row>
    <row r="68" spans="1:5" s="1" customFormat="1" ht="12" customHeight="1">
      <c r="A68" s="365" t="s">
        <v>347</v>
      </c>
      <c r="B68" s="366" t="s">
        <v>348</v>
      </c>
      <c r="C68" s="374"/>
      <c r="D68" s="460"/>
      <c r="E68" s="583"/>
    </row>
    <row r="69" spans="1:5" s="1" customFormat="1" ht="12" customHeight="1" thickBot="1">
      <c r="A69" s="463" t="s">
        <v>445</v>
      </c>
      <c r="B69" s="464" t="s">
        <v>446</v>
      </c>
      <c r="C69" s="462"/>
      <c r="D69" s="462"/>
      <c r="E69" s="584"/>
    </row>
    <row r="70" spans="1:5" s="1" customFormat="1" ht="12" customHeight="1" thickBot="1">
      <c r="A70" s="798" t="s">
        <v>390</v>
      </c>
      <c r="B70" s="800" t="s">
        <v>391</v>
      </c>
      <c r="C70" s="370">
        <v>9695307</v>
      </c>
      <c r="D70" s="370">
        <v>9695307</v>
      </c>
      <c r="E70" s="1051">
        <f>SUM(E61+E65+E66+E69)</f>
        <v>9695307</v>
      </c>
    </row>
    <row r="71" spans="1:5" s="1" customFormat="1" ht="12" customHeight="1" thickBot="1">
      <c r="A71" s="798" t="s">
        <v>407</v>
      </c>
      <c r="B71" s="800" t="s">
        <v>392</v>
      </c>
      <c r="C71" s="625"/>
      <c r="D71" s="156"/>
      <c r="E71" s="577"/>
    </row>
    <row r="72" spans="1:5" s="1" customFormat="1" ht="12" customHeight="1" thickBot="1">
      <c r="A72" s="798" t="s">
        <v>408</v>
      </c>
      <c r="B72" s="800" t="s">
        <v>393</v>
      </c>
      <c r="C72" s="625"/>
      <c r="D72" s="156"/>
      <c r="E72" s="577"/>
    </row>
    <row r="73" spans="1:5" s="1" customFormat="1" ht="26.25" customHeight="1" thickBot="1">
      <c r="A73" s="798" t="s">
        <v>16</v>
      </c>
      <c r="B73" s="801" t="s">
        <v>386</v>
      </c>
      <c r="C73" s="625">
        <f>SUM(C70:C72)</f>
        <v>9695307</v>
      </c>
      <c r="D73" s="156">
        <f>SUM(D70:D72)</f>
        <v>9695307</v>
      </c>
      <c r="E73" s="577">
        <f>SUM(E70:E72)</f>
        <v>9695307</v>
      </c>
    </row>
    <row r="74" spans="1:5" ht="24.75" customHeight="1" thickBot="1">
      <c r="A74" s="798" t="s">
        <v>17</v>
      </c>
      <c r="B74" s="799" t="s">
        <v>409</v>
      </c>
      <c r="C74" s="500">
        <f>SUM(C60+C73)</f>
        <v>497314307</v>
      </c>
      <c r="D74" s="500">
        <f>SUM(D60+D73)</f>
        <v>548201511</v>
      </c>
      <c r="E74" s="501">
        <f>SUM(E60+E73)</f>
        <v>369091740</v>
      </c>
    </row>
    <row r="75" spans="1:5" s="84" customFormat="1" ht="16.5" customHeight="1" thickBot="1">
      <c r="A75" s="101" t="s">
        <v>22</v>
      </c>
      <c r="B75" s="279"/>
      <c r="C75" s="42"/>
      <c r="D75" s="42"/>
      <c r="E75" s="42" t="s">
        <v>648</v>
      </c>
    </row>
    <row r="76" spans="1:5" s="84" customFormat="1" ht="16.5" customHeight="1">
      <c r="A76" s="280" t="s">
        <v>3</v>
      </c>
      <c r="B76" s="282" t="s">
        <v>23</v>
      </c>
      <c r="C76" s="1734" t="s">
        <v>869</v>
      </c>
      <c r="D76" s="1735"/>
      <c r="E76" s="1736"/>
    </row>
    <row r="77" spans="1:5" ht="38.1" customHeight="1" thickBot="1">
      <c r="A77" s="281"/>
      <c r="B77" s="283"/>
      <c r="C77" s="102" t="s">
        <v>5</v>
      </c>
      <c r="D77" s="102" t="s">
        <v>6</v>
      </c>
      <c r="E77" s="103" t="s">
        <v>7</v>
      </c>
    </row>
    <row r="78" spans="1:5" s="22" customFormat="1" ht="12" customHeight="1" thickBot="1">
      <c r="A78" s="18">
        <v>1</v>
      </c>
      <c r="B78" s="19">
        <v>2</v>
      </c>
      <c r="C78" s="19">
        <v>3</v>
      </c>
      <c r="D78" s="19">
        <v>4</v>
      </c>
      <c r="E78" s="20">
        <v>5</v>
      </c>
    </row>
    <row r="79" spans="1:5" ht="12" customHeight="1" thickBot="1">
      <c r="A79" s="14" t="s">
        <v>8</v>
      </c>
      <c r="B79" s="17" t="s">
        <v>265</v>
      </c>
      <c r="C79" s="149">
        <f>+C80+C81+C82+C84</f>
        <v>212812852</v>
      </c>
      <c r="D79" s="149">
        <f t="shared" ref="D79:E79" si="0">+D80+D81+D82+D84</f>
        <v>234433528</v>
      </c>
      <c r="E79" s="149">
        <f t="shared" si="0"/>
        <v>186520375</v>
      </c>
    </row>
    <row r="80" spans="1:5" ht="12" customHeight="1">
      <c r="A80" s="11" t="s">
        <v>217</v>
      </c>
      <c r="B80" s="6" t="s">
        <v>24</v>
      </c>
      <c r="C80" s="152">
        <v>90144542</v>
      </c>
      <c r="D80" s="152">
        <v>96183848</v>
      </c>
      <c r="E80" s="75">
        <v>86256466</v>
      </c>
    </row>
    <row r="81" spans="1:5" ht="12" customHeight="1">
      <c r="A81" s="9" t="s">
        <v>218</v>
      </c>
      <c r="B81" s="5" t="s">
        <v>25</v>
      </c>
      <c r="C81" s="151">
        <v>13481310</v>
      </c>
      <c r="D81" s="151">
        <v>14507252</v>
      </c>
      <c r="E81" s="76">
        <v>12070099</v>
      </c>
    </row>
    <row r="82" spans="1:5" ht="12" customHeight="1">
      <c r="A82" s="9" t="s">
        <v>219</v>
      </c>
      <c r="B82" s="5" t="s">
        <v>26</v>
      </c>
      <c r="C82" s="151">
        <v>82955000</v>
      </c>
      <c r="D82" s="151">
        <v>90340960</v>
      </c>
      <c r="E82" s="76">
        <v>55818324</v>
      </c>
    </row>
    <row r="83" spans="1:5" ht="12" customHeight="1">
      <c r="A83" s="9" t="s">
        <v>220</v>
      </c>
      <c r="B83" s="7" t="s">
        <v>27</v>
      </c>
      <c r="C83" s="151"/>
      <c r="D83" s="151"/>
      <c r="E83" s="1372"/>
    </row>
    <row r="84" spans="1:5" ht="12" customHeight="1">
      <c r="A84" s="9" t="s">
        <v>221</v>
      </c>
      <c r="B84" s="12" t="s">
        <v>28</v>
      </c>
      <c r="C84" s="151">
        <v>26232000</v>
      </c>
      <c r="D84" s="151">
        <v>33401468</v>
      </c>
      <c r="E84" s="76">
        <v>32375486</v>
      </c>
    </row>
    <row r="85" spans="1:5" s="344" customFormat="1" ht="12" customHeight="1">
      <c r="A85" s="342" t="s">
        <v>229</v>
      </c>
      <c r="B85" s="345" t="s">
        <v>223</v>
      </c>
      <c r="C85" s="330"/>
      <c r="D85" s="330"/>
      <c r="E85" s="331"/>
    </row>
    <row r="86" spans="1:5" s="344" customFormat="1" ht="12" customHeight="1">
      <c r="A86" s="342" t="s">
        <v>230</v>
      </c>
      <c r="B86" s="345" t="s">
        <v>224</v>
      </c>
      <c r="C86" s="330"/>
      <c r="D86" s="330"/>
      <c r="E86" s="331"/>
    </row>
    <row r="87" spans="1:5" s="344" customFormat="1" ht="12" customHeight="1">
      <c r="A87" s="342" t="s">
        <v>231</v>
      </c>
      <c r="B87" s="343" t="s">
        <v>225</v>
      </c>
      <c r="C87" s="330"/>
      <c r="D87" s="330"/>
      <c r="E87" s="331"/>
    </row>
    <row r="88" spans="1:5" s="344" customFormat="1" ht="12" customHeight="1">
      <c r="A88" s="346" t="s">
        <v>232</v>
      </c>
      <c r="B88" s="347" t="s">
        <v>226</v>
      </c>
      <c r="C88" s="330"/>
      <c r="D88" s="330"/>
      <c r="E88" s="331"/>
    </row>
    <row r="89" spans="1:5" s="344" customFormat="1" ht="12" customHeight="1">
      <c r="A89" s="342" t="s">
        <v>233</v>
      </c>
      <c r="B89" s="347" t="s">
        <v>227</v>
      </c>
      <c r="C89" s="330"/>
      <c r="D89" s="330">
        <v>23951468</v>
      </c>
      <c r="E89" s="329"/>
    </row>
    <row r="90" spans="1:5" s="344" customFormat="1" ht="12" customHeight="1">
      <c r="A90" s="348" t="s">
        <v>234</v>
      </c>
      <c r="B90" s="345" t="s">
        <v>240</v>
      </c>
      <c r="C90" s="330"/>
      <c r="D90" s="330"/>
      <c r="E90" s="1357"/>
    </row>
    <row r="91" spans="1:5" s="344" customFormat="1" ht="12" customHeight="1">
      <c r="A91" s="348" t="s">
        <v>235</v>
      </c>
      <c r="B91" s="343" t="s">
        <v>241</v>
      </c>
      <c r="C91" s="330"/>
      <c r="D91" s="330"/>
      <c r="E91" s="1357"/>
    </row>
    <row r="92" spans="1:5" s="344" customFormat="1" ht="12" customHeight="1">
      <c r="A92" s="348" t="s">
        <v>236</v>
      </c>
      <c r="B92" s="347" t="s">
        <v>242</v>
      </c>
      <c r="C92" s="330"/>
      <c r="D92" s="330"/>
      <c r="E92" s="1357"/>
    </row>
    <row r="93" spans="1:5" s="344" customFormat="1" ht="12" customHeight="1">
      <c r="A93" s="348" t="s">
        <v>237</v>
      </c>
      <c r="B93" s="347" t="s">
        <v>243</v>
      </c>
      <c r="C93" s="330"/>
      <c r="D93" s="330"/>
      <c r="E93" s="1357"/>
    </row>
    <row r="94" spans="1:5" s="344" customFormat="1" ht="12" customHeight="1">
      <c r="A94" s="348" t="s">
        <v>239</v>
      </c>
      <c r="B94" s="347" t="s">
        <v>244</v>
      </c>
      <c r="C94" s="330"/>
      <c r="D94" s="328">
        <v>9450000</v>
      </c>
      <c r="E94" s="1357"/>
    </row>
    <row r="95" spans="1:5" s="344" customFormat="1" ht="12" customHeight="1" thickBot="1">
      <c r="A95" s="349" t="s">
        <v>612</v>
      </c>
      <c r="B95" s="350" t="s">
        <v>245</v>
      </c>
      <c r="C95" s="332"/>
      <c r="D95" s="1359"/>
      <c r="E95" s="1358"/>
    </row>
    <row r="96" spans="1:5" ht="12" customHeight="1" thickBot="1">
      <c r="A96" s="13" t="s">
        <v>9</v>
      </c>
      <c r="B96" s="16" t="s">
        <v>266</v>
      </c>
      <c r="C96" s="150">
        <f>+C97+C98+C99</f>
        <v>181000000</v>
      </c>
      <c r="D96" s="150">
        <f>+D97+D98+D99</f>
        <v>196699020</v>
      </c>
      <c r="E96" s="74">
        <f>+E97+E98+E99</f>
        <v>4626054</v>
      </c>
    </row>
    <row r="97" spans="1:6" ht="12" customHeight="1">
      <c r="A97" s="10" t="s">
        <v>246</v>
      </c>
      <c r="B97" s="5" t="s">
        <v>29</v>
      </c>
      <c r="C97" s="153">
        <v>181000000</v>
      </c>
      <c r="D97" s="153">
        <v>188699020</v>
      </c>
      <c r="E97" s="77">
        <v>4626054</v>
      </c>
    </row>
    <row r="98" spans="1:6" ht="12" customHeight="1">
      <c r="A98" s="10" t="s">
        <v>247</v>
      </c>
      <c r="B98" s="8" t="s">
        <v>30</v>
      </c>
      <c r="C98" s="151"/>
      <c r="D98" s="151">
        <v>8000000</v>
      </c>
      <c r="E98" s="76"/>
    </row>
    <row r="99" spans="1:6" ht="12" customHeight="1">
      <c r="A99" s="10" t="s">
        <v>248</v>
      </c>
      <c r="B99" s="341" t="s">
        <v>249</v>
      </c>
      <c r="C99" s="151"/>
      <c r="D99" s="151"/>
      <c r="E99" s="76"/>
    </row>
    <row r="100" spans="1:6" s="344" customFormat="1" ht="12" customHeight="1">
      <c r="A100" s="351" t="s">
        <v>250</v>
      </c>
      <c r="B100" s="64" t="s">
        <v>264</v>
      </c>
      <c r="C100" s="328"/>
      <c r="D100" s="328"/>
      <c r="E100" s="329"/>
    </row>
    <row r="101" spans="1:6" s="344" customFormat="1" ht="12" customHeight="1">
      <c r="A101" s="351" t="s">
        <v>251</v>
      </c>
      <c r="B101" s="352" t="s">
        <v>258</v>
      </c>
      <c r="C101" s="328"/>
      <c r="D101" s="328"/>
      <c r="E101" s="329"/>
    </row>
    <row r="102" spans="1:6" s="344" customFormat="1">
      <c r="A102" s="351" t="s">
        <v>252</v>
      </c>
      <c r="B102" s="353" t="s">
        <v>259</v>
      </c>
      <c r="C102" s="328"/>
      <c r="D102" s="328"/>
      <c r="E102" s="329"/>
    </row>
    <row r="103" spans="1:6" s="344" customFormat="1" ht="12" customHeight="1">
      <c r="A103" s="351" t="s">
        <v>253</v>
      </c>
      <c r="B103" s="353" t="s">
        <v>260</v>
      </c>
      <c r="C103" s="354"/>
      <c r="D103" s="354"/>
      <c r="E103" s="355"/>
    </row>
    <row r="104" spans="1:6" s="344" customFormat="1" ht="14.25" customHeight="1">
      <c r="A104" s="351" t="s">
        <v>254</v>
      </c>
      <c r="B104" s="353" t="s">
        <v>731</v>
      </c>
      <c r="C104" s="354"/>
      <c r="D104" s="354"/>
      <c r="E104" s="355"/>
    </row>
    <row r="105" spans="1:6" s="344" customFormat="1" ht="16.5" customHeight="1">
      <c r="A105" s="351" t="s">
        <v>255</v>
      </c>
      <c r="B105" s="353" t="s">
        <v>732</v>
      </c>
      <c r="C105" s="354"/>
      <c r="D105" s="354"/>
      <c r="E105" s="355"/>
    </row>
    <row r="106" spans="1:6" s="344" customFormat="1" ht="12.75" customHeight="1">
      <c r="A106" s="356" t="s">
        <v>256</v>
      </c>
      <c r="B106" s="353" t="s">
        <v>32</v>
      </c>
      <c r="C106" s="357"/>
      <c r="D106" s="357"/>
      <c r="E106" s="358"/>
    </row>
    <row r="107" spans="1:6" s="344" customFormat="1" ht="14.25" customHeight="1" thickBot="1">
      <c r="A107" s="359" t="s">
        <v>257</v>
      </c>
      <c r="B107" s="360" t="s">
        <v>263</v>
      </c>
      <c r="C107" s="357"/>
      <c r="D107" s="357"/>
      <c r="E107" s="358"/>
    </row>
    <row r="108" spans="1:6" ht="12" customHeight="1" thickBot="1">
      <c r="A108" s="13" t="s">
        <v>10</v>
      </c>
      <c r="B108" s="361" t="s">
        <v>267</v>
      </c>
      <c r="C108" s="149">
        <f>+C79+C96</f>
        <v>393812852</v>
      </c>
      <c r="D108" s="149">
        <f>+D79+D96</f>
        <v>431132548</v>
      </c>
      <c r="E108" s="73">
        <f>+E79+E96</f>
        <v>191146429</v>
      </c>
    </row>
    <row r="109" spans="1:6" ht="12" customHeight="1" thickBot="1">
      <c r="A109" s="67" t="s">
        <v>394</v>
      </c>
      <c r="B109" s="424" t="s">
        <v>395</v>
      </c>
      <c r="C109" s="150">
        <f>SUM(C110:C112)</f>
        <v>0</v>
      </c>
      <c r="D109" s="150">
        <f>SUM(D110:D112)</f>
        <v>0</v>
      </c>
      <c r="E109" s="81">
        <f>SUM(E110:E112)</f>
        <v>0</v>
      </c>
      <c r="F109" s="753"/>
    </row>
    <row r="110" spans="1:6" ht="12" customHeight="1">
      <c r="A110" s="68" t="s">
        <v>396</v>
      </c>
      <c r="B110" s="69" t="s">
        <v>399</v>
      </c>
      <c r="C110" s="151"/>
      <c r="D110" s="151"/>
      <c r="E110" s="624"/>
      <c r="F110" s="753"/>
    </row>
    <row r="111" spans="1:6" ht="12" customHeight="1">
      <c r="A111" s="66" t="s">
        <v>397</v>
      </c>
      <c r="B111" s="63" t="s">
        <v>443</v>
      </c>
      <c r="C111" s="151"/>
      <c r="D111" s="151"/>
      <c r="E111" s="624"/>
      <c r="F111" s="753"/>
    </row>
    <row r="112" spans="1:6" ht="12" customHeight="1" thickBot="1">
      <c r="A112" s="70" t="s">
        <v>398</v>
      </c>
      <c r="B112" s="71" t="s">
        <v>444</v>
      </c>
      <c r="C112" s="154"/>
      <c r="D112" s="154"/>
      <c r="E112" s="749"/>
      <c r="F112" s="753"/>
    </row>
    <row r="113" spans="1:6" ht="12" customHeight="1" thickBot="1">
      <c r="A113" s="67" t="s">
        <v>402</v>
      </c>
      <c r="B113" s="424" t="s">
        <v>403</v>
      </c>
      <c r="C113" s="157"/>
      <c r="D113" s="157"/>
      <c r="E113" s="750"/>
      <c r="F113" s="754"/>
    </row>
    <row r="114" spans="1:6" ht="12" customHeight="1" thickBot="1">
      <c r="A114" s="67" t="s">
        <v>610</v>
      </c>
      <c r="B114" s="424" t="s">
        <v>613</v>
      </c>
      <c r="C114" s="157"/>
      <c r="D114" s="157"/>
      <c r="E114" s="750"/>
      <c r="F114" s="754"/>
    </row>
    <row r="115" spans="1:6" ht="12" customHeight="1" thickBot="1">
      <c r="A115" s="425" t="s">
        <v>412</v>
      </c>
      <c r="B115" s="424" t="s">
        <v>404</v>
      </c>
      <c r="C115" s="157"/>
      <c r="D115" s="157"/>
      <c r="E115" s="750"/>
      <c r="F115" s="753"/>
    </row>
    <row r="116" spans="1:6" ht="12" customHeight="1" thickBot="1">
      <c r="A116" s="425" t="s">
        <v>413</v>
      </c>
      <c r="B116" s="424" t="s">
        <v>405</v>
      </c>
      <c r="C116" s="157"/>
      <c r="D116" s="157"/>
      <c r="E116" s="750"/>
      <c r="F116" s="753"/>
    </row>
    <row r="117" spans="1:6" ht="12" customHeight="1" thickBot="1">
      <c r="A117" s="65" t="s">
        <v>33</v>
      </c>
      <c r="B117" s="92" t="s">
        <v>406</v>
      </c>
      <c r="C117" s="159">
        <f>SUM(C114:C116)</f>
        <v>0</v>
      </c>
      <c r="D117" s="159">
        <f>SUM(D113:D116)</f>
        <v>0</v>
      </c>
      <c r="E117" s="751">
        <f>SUM(E113:E116)</f>
        <v>0</v>
      </c>
      <c r="F117" s="754"/>
    </row>
    <row r="118" spans="1:6" s="1" customFormat="1" ht="28.5" customHeight="1" thickBot="1">
      <c r="A118" s="72" t="s">
        <v>12</v>
      </c>
      <c r="B118" s="93" t="s">
        <v>414</v>
      </c>
      <c r="C118" s="651">
        <f>SUM(C108+C117)</f>
        <v>393812852</v>
      </c>
      <c r="D118" s="651">
        <f>SUM(D108+D117)</f>
        <v>431132548</v>
      </c>
      <c r="E118" s="752">
        <f>SUM(E108+E117)</f>
        <v>191146429</v>
      </c>
      <c r="F118" s="755"/>
    </row>
    <row r="119" spans="1:6" ht="7.5" customHeight="1">
      <c r="A119" s="94"/>
      <c r="B119" s="94"/>
      <c r="C119" s="95"/>
      <c r="D119" s="95"/>
      <c r="E119" s="95"/>
    </row>
    <row r="121" spans="1:6" ht="12.75" customHeight="1"/>
    <row r="122" spans="1:6" ht="13.5" customHeight="1"/>
    <row r="123" spans="1:6" ht="13.5" customHeight="1"/>
    <row r="124" spans="1:6" ht="13.5" customHeight="1"/>
    <row r="125" spans="1:6" ht="7.5" customHeight="1"/>
    <row r="127" spans="1:6" ht="12.75" customHeight="1"/>
    <row r="128" spans="1:6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</sheetData>
  <mergeCells count="4">
    <mergeCell ref="A3:A4"/>
    <mergeCell ref="B3:B4"/>
    <mergeCell ref="C3:E3"/>
    <mergeCell ref="C76:E7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8" fitToWidth="3" fitToHeight="2" orientation="portrait" r:id="rId1"/>
  <headerFooter alignWithMargins="0">
    <oddHeader>&amp;C&amp;"Times New Roman CE,Félkövér"&amp;12
Létavértes Városi Önkormányzat
2025. ÉVI ZÁRSZÁMADÁS
ÖNKÉNT VÁLLALT FELADATAINAK MÉRLEGE&amp;10
&amp;R&amp;"Times New Roman CE,Félkövér dőlt"&amp;11 3. melléklet a 4/2026. (V.28) önkormányzati rendelethez</oddHeader>
  </headerFooter>
  <rowBreaks count="1" manualBreakCount="1">
    <brk id="74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dimension ref="A1:F136"/>
  <sheetViews>
    <sheetView zoomScaleSheetLayoutView="100" workbookViewId="0">
      <selection activeCell="J40" sqref="J40"/>
    </sheetView>
  </sheetViews>
  <sheetFormatPr defaultRowHeight="12.75"/>
  <cols>
    <col min="1" max="1" width="9.6640625" style="656" customWidth="1"/>
    <col min="2" max="2" width="59.33203125" style="656" customWidth="1"/>
    <col min="3" max="5" width="15.83203125" style="656" customWidth="1"/>
    <col min="6" max="6" width="11" style="656" bestFit="1" customWidth="1"/>
    <col min="7" max="16384" width="9.33203125" style="656"/>
  </cols>
  <sheetData>
    <row r="1" spans="1:5" s="1270" customFormat="1" ht="21" customHeight="1" thickBot="1">
      <c r="A1" s="1267"/>
      <c r="B1" s="1268"/>
      <c r="C1" s="1269"/>
      <c r="D1" s="1269"/>
      <c r="E1" s="1269" t="s">
        <v>979</v>
      </c>
    </row>
    <row r="2" spans="1:5" s="38" customFormat="1" ht="25.5" customHeight="1">
      <c r="A2" s="1271"/>
      <c r="B2" s="1769" t="s">
        <v>633</v>
      </c>
      <c r="C2" s="1770"/>
      <c r="D2" s="1781"/>
      <c r="E2" s="1272" t="s">
        <v>627</v>
      </c>
    </row>
    <row r="3" spans="1:5" s="38" customFormat="1" ht="13.5" thickBot="1">
      <c r="A3" s="1273"/>
      <c r="B3" s="1782" t="s">
        <v>535</v>
      </c>
      <c r="C3" s="1783"/>
      <c r="D3" s="1784"/>
      <c r="E3" s="1274"/>
    </row>
    <row r="4" spans="1:5" s="38" customFormat="1" ht="15.95" customHeight="1" thickBot="1">
      <c r="A4" s="1275"/>
      <c r="B4" s="1275"/>
      <c r="C4" s="54"/>
      <c r="D4" s="54"/>
      <c r="E4" s="54" t="s">
        <v>664</v>
      </c>
    </row>
    <row r="5" spans="1:5" ht="26.25" thickBot="1">
      <c r="A5" s="1276"/>
      <c r="B5" s="1277" t="s">
        <v>122</v>
      </c>
      <c r="C5" s="1278" t="s">
        <v>5</v>
      </c>
      <c r="D5" s="1278" t="s">
        <v>6</v>
      </c>
      <c r="E5" s="1279" t="s">
        <v>7</v>
      </c>
    </row>
    <row r="6" spans="1:5" s="31" customFormat="1" ht="12.95" customHeight="1" thickBot="1">
      <c r="A6" s="1280">
        <v>1</v>
      </c>
      <c r="B6" s="1280">
        <v>2</v>
      </c>
      <c r="C6" s="1280">
        <v>3</v>
      </c>
      <c r="D6" s="1281">
        <v>4</v>
      </c>
      <c r="E6" s="1282">
        <v>5</v>
      </c>
    </row>
    <row r="7" spans="1:5" s="31" customFormat="1" ht="12" customHeight="1" thickBot="1">
      <c r="A7" s="910" t="s">
        <v>8</v>
      </c>
      <c r="B7" s="912" t="s">
        <v>440</v>
      </c>
      <c r="C7" s="908">
        <f>SUM(C15+C8)</f>
        <v>0</v>
      </c>
      <c r="D7" s="908">
        <f>SUM(D15+D8)</f>
        <v>0</v>
      </c>
      <c r="E7" s="908">
        <f>SUM(E15+E8)</f>
        <v>0</v>
      </c>
    </row>
    <row r="8" spans="1:5" s="41" customFormat="1" ht="12" customHeight="1" thickBot="1">
      <c r="A8" s="913" t="s">
        <v>441</v>
      </c>
      <c r="B8" s="914" t="s">
        <v>350</v>
      </c>
      <c r="C8" s="907">
        <f>SUM(C9:C14)</f>
        <v>0</v>
      </c>
      <c r="D8" s="907">
        <f>SUM(D9:D14)</f>
        <v>0</v>
      </c>
      <c r="E8" s="1283">
        <f>SUM(E9:E14)</f>
        <v>0</v>
      </c>
    </row>
    <row r="9" spans="1:5" s="1285" customFormat="1" ht="12" hidden="1" customHeight="1">
      <c r="A9" s="915" t="s">
        <v>269</v>
      </c>
      <c r="B9" s="916" t="s">
        <v>270</v>
      </c>
      <c r="C9" s="1155"/>
      <c r="D9" s="1155"/>
      <c r="E9" s="1284"/>
    </row>
    <row r="10" spans="1:5" s="1285" customFormat="1" ht="12" hidden="1" customHeight="1">
      <c r="A10" s="917" t="s">
        <v>271</v>
      </c>
      <c r="B10" s="918" t="s">
        <v>351</v>
      </c>
      <c r="C10" s="909"/>
      <c r="D10" s="909"/>
      <c r="E10" s="1286"/>
    </row>
    <row r="11" spans="1:5" s="1285" customFormat="1" ht="12" hidden="1" customHeight="1">
      <c r="A11" s="917" t="s">
        <v>272</v>
      </c>
      <c r="B11" s="918" t="s">
        <v>273</v>
      </c>
      <c r="C11" s="909"/>
      <c r="D11" s="909"/>
      <c r="E11" s="1286"/>
    </row>
    <row r="12" spans="1:5" s="1285" customFormat="1" ht="12" hidden="1" customHeight="1">
      <c r="A12" s="917" t="s">
        <v>274</v>
      </c>
      <c r="B12" s="918" t="s">
        <v>275</v>
      </c>
      <c r="C12" s="909"/>
      <c r="D12" s="909"/>
      <c r="E12" s="1286"/>
    </row>
    <row r="13" spans="1:5" s="41" customFormat="1" ht="12" hidden="1" customHeight="1">
      <c r="A13" s="917" t="s">
        <v>276</v>
      </c>
      <c r="B13" s="918" t="s">
        <v>352</v>
      </c>
      <c r="C13" s="909"/>
      <c r="D13" s="909"/>
      <c r="E13" s="1286"/>
    </row>
    <row r="14" spans="1:5" s="41" customFormat="1" ht="12" hidden="1" customHeight="1">
      <c r="A14" s="919" t="s">
        <v>277</v>
      </c>
      <c r="B14" s="920" t="s">
        <v>353</v>
      </c>
      <c r="C14" s="1287"/>
      <c r="D14" s="1288"/>
      <c r="E14" s="1289"/>
    </row>
    <row r="15" spans="1:5" s="41" customFormat="1" ht="12" customHeight="1" thickBot="1">
      <c r="A15" s="921" t="s">
        <v>442</v>
      </c>
      <c r="B15" s="922" t="s">
        <v>358</v>
      </c>
      <c r="C15" s="1290">
        <f>SUM(C16:C20)</f>
        <v>0</v>
      </c>
      <c r="D15" s="1290">
        <f>SUM(D16:D20)</f>
        <v>0</v>
      </c>
      <c r="E15" s="1291">
        <f>SUM(E16:E20)</f>
        <v>0</v>
      </c>
    </row>
    <row r="16" spans="1:5" s="41" customFormat="1" ht="12" customHeight="1">
      <c r="A16" s="924" t="s">
        <v>278</v>
      </c>
      <c r="B16" s="925" t="s">
        <v>279</v>
      </c>
      <c r="C16" s="926"/>
      <c r="D16" s="926"/>
      <c r="E16" s="940"/>
    </row>
    <row r="17" spans="1:5" s="41" customFormat="1" ht="12" customHeight="1">
      <c r="A17" s="917" t="s">
        <v>280</v>
      </c>
      <c r="B17" s="918" t="s">
        <v>354</v>
      </c>
      <c r="C17" s="909"/>
      <c r="D17" s="909"/>
      <c r="E17" s="1286"/>
    </row>
    <row r="18" spans="1:5" s="41" customFormat="1" ht="12" customHeight="1">
      <c r="A18" s="917" t="s">
        <v>281</v>
      </c>
      <c r="B18" s="934" t="s">
        <v>355</v>
      </c>
      <c r="C18" s="909"/>
      <c r="D18" s="909"/>
      <c r="E18" s="1286"/>
    </row>
    <row r="19" spans="1:5" s="41" customFormat="1" ht="12" customHeight="1">
      <c r="A19" s="917" t="s">
        <v>282</v>
      </c>
      <c r="B19" s="934" t="s">
        <v>356</v>
      </c>
      <c r="C19" s="909"/>
      <c r="D19" s="909"/>
      <c r="E19" s="1286"/>
    </row>
    <row r="20" spans="1:5" s="1285" customFormat="1" ht="12" customHeight="1" thickBot="1">
      <c r="A20" s="917" t="s">
        <v>283</v>
      </c>
      <c r="B20" s="918" t="s">
        <v>357</v>
      </c>
      <c r="C20" s="909"/>
      <c r="D20" s="909"/>
      <c r="E20" s="1286"/>
    </row>
    <row r="21" spans="1:5" s="1285" customFormat="1" ht="60" hidden="1" customHeight="1">
      <c r="A21" s="927" t="s">
        <v>283</v>
      </c>
      <c r="B21" s="928" t="s">
        <v>415</v>
      </c>
      <c r="C21" s="929"/>
      <c r="D21" s="929"/>
      <c r="E21" s="1292">
        <v>19249</v>
      </c>
    </row>
    <row r="22" spans="1:5" s="1285" customFormat="1" ht="12" customHeight="1" thickBot="1">
      <c r="A22" s="930" t="s">
        <v>10</v>
      </c>
      <c r="B22" s="931" t="s">
        <v>359</v>
      </c>
      <c r="C22" s="1290">
        <f>SUM(C23:C27)</f>
        <v>0</v>
      </c>
      <c r="D22" s="1290">
        <f>SUM(D23:D27)</f>
        <v>0</v>
      </c>
      <c r="E22" s="1291">
        <f>SUM(E23:E27)</f>
        <v>0</v>
      </c>
    </row>
    <row r="23" spans="1:5" s="41" customFormat="1" ht="12" hidden="1" customHeight="1">
      <c r="A23" s="924" t="s">
        <v>284</v>
      </c>
      <c r="B23" s="925" t="s">
        <v>285</v>
      </c>
      <c r="C23" s="932"/>
      <c r="D23" s="1156"/>
      <c r="E23" s="1293"/>
    </row>
    <row r="24" spans="1:5" s="1285" customFormat="1" ht="12" hidden="1" customHeight="1">
      <c r="A24" s="917" t="s">
        <v>286</v>
      </c>
      <c r="B24" s="918" t="s">
        <v>360</v>
      </c>
      <c r="C24" s="933"/>
      <c r="D24" s="933"/>
      <c r="E24" s="1294"/>
    </row>
    <row r="25" spans="1:5" s="1285" customFormat="1" ht="12" hidden="1" customHeight="1">
      <c r="A25" s="917" t="s">
        <v>287</v>
      </c>
      <c r="B25" s="934" t="s">
        <v>361</v>
      </c>
      <c r="C25" s="909"/>
      <c r="D25" s="909"/>
      <c r="E25" s="1286"/>
    </row>
    <row r="26" spans="1:5" s="1285" customFormat="1" ht="12" hidden="1" customHeight="1">
      <c r="A26" s="919" t="s">
        <v>288</v>
      </c>
      <c r="B26" s="935" t="s">
        <v>362</v>
      </c>
      <c r="C26" s="936"/>
      <c r="D26" s="936"/>
      <c r="E26" s="1295"/>
    </row>
    <row r="27" spans="1:5" s="1285" customFormat="1" ht="12" hidden="1" customHeight="1">
      <c r="A27" s="937" t="s">
        <v>289</v>
      </c>
      <c r="B27" s="938" t="s">
        <v>363</v>
      </c>
      <c r="C27" s="939"/>
      <c r="D27" s="939"/>
      <c r="E27" s="980"/>
    </row>
    <row r="28" spans="1:5" s="1285" customFormat="1" ht="60" hidden="1" customHeight="1">
      <c r="A28" s="927" t="s">
        <v>289</v>
      </c>
      <c r="B28" s="928" t="s">
        <v>415</v>
      </c>
      <c r="C28" s="929"/>
      <c r="D28" s="929"/>
      <c r="E28" s="1292">
        <v>128054</v>
      </c>
    </row>
    <row r="29" spans="1:5" s="1285" customFormat="1" ht="12" customHeight="1" thickBot="1">
      <c r="A29" s="930" t="s">
        <v>11</v>
      </c>
      <c r="B29" s="931" t="s">
        <v>370</v>
      </c>
      <c r="C29" s="1290">
        <f>SUM(C31+C33+C39)</f>
        <v>0</v>
      </c>
      <c r="D29" s="1290">
        <f>SUM(D31+D33+D39)</f>
        <v>0</v>
      </c>
      <c r="E29" s="1291">
        <f>SUM(E31+E33+E39)</f>
        <v>0</v>
      </c>
    </row>
    <row r="30" spans="1:5" s="1285" customFormat="1" ht="12" hidden="1" customHeight="1">
      <c r="A30" s="924" t="s">
        <v>290</v>
      </c>
      <c r="B30" s="925" t="s">
        <v>291</v>
      </c>
      <c r="C30" s="926">
        <f>SUM(C35+C32)</f>
        <v>0</v>
      </c>
      <c r="D30" s="926">
        <f>SUM(D35+D32)</f>
        <v>0</v>
      </c>
      <c r="E30" s="940">
        <f>SUM(E35+E32)</f>
        <v>0</v>
      </c>
    </row>
    <row r="31" spans="1:5" s="1285" customFormat="1" ht="12" hidden="1" customHeight="1">
      <c r="A31" s="917" t="s">
        <v>292</v>
      </c>
      <c r="B31" s="918" t="s">
        <v>293</v>
      </c>
      <c r="C31" s="1296">
        <f>SUM(C32)</f>
        <v>0</v>
      </c>
      <c r="D31" s="1296">
        <f>SUM(D32)</f>
        <v>0</v>
      </c>
      <c r="E31" s="1297">
        <f>SUM(E32)</f>
        <v>0</v>
      </c>
    </row>
    <row r="32" spans="1:5" s="1285" customFormat="1" ht="12" hidden="1" customHeight="1">
      <c r="A32" s="943" t="s">
        <v>292</v>
      </c>
      <c r="B32" s="944" t="s">
        <v>364</v>
      </c>
      <c r="C32" s="941"/>
      <c r="D32" s="941"/>
      <c r="E32" s="942"/>
    </row>
    <row r="33" spans="1:5" s="1285" customFormat="1" ht="12" hidden="1" customHeight="1">
      <c r="A33" s="917" t="s">
        <v>367</v>
      </c>
      <c r="B33" s="945" t="s">
        <v>368</v>
      </c>
      <c r="C33" s="1296">
        <f>SUM(C37+C36+C34)</f>
        <v>0</v>
      </c>
      <c r="D33" s="1296">
        <f>SUM(D37+D36+D34)</f>
        <v>0</v>
      </c>
      <c r="E33" s="1297">
        <f>SUM(E37+E36+E34)</f>
        <v>0</v>
      </c>
    </row>
    <row r="34" spans="1:5" s="1285" customFormat="1" ht="12" hidden="1" customHeight="1">
      <c r="A34" s="917" t="s">
        <v>294</v>
      </c>
      <c r="B34" s="946" t="s">
        <v>369</v>
      </c>
      <c r="C34" s="1161">
        <f>SUM(C35)</f>
        <v>0</v>
      </c>
      <c r="D34" s="1161">
        <f>SUM(D35)</f>
        <v>0</v>
      </c>
      <c r="E34" s="1162">
        <f>SUM(E35)</f>
        <v>0</v>
      </c>
    </row>
    <row r="35" spans="1:5" s="1285" customFormat="1" ht="12" hidden="1" customHeight="1">
      <c r="A35" s="943" t="s">
        <v>294</v>
      </c>
      <c r="B35" s="947" t="s">
        <v>365</v>
      </c>
      <c r="C35" s="941"/>
      <c r="D35" s="941"/>
      <c r="E35" s="942"/>
    </row>
    <row r="36" spans="1:5" s="1285" customFormat="1" ht="12" hidden="1" customHeight="1">
      <c r="A36" s="917" t="s">
        <v>295</v>
      </c>
      <c r="B36" s="948" t="s">
        <v>296</v>
      </c>
      <c r="C36" s="933"/>
      <c r="D36" s="933"/>
      <c r="E36" s="1294"/>
    </row>
    <row r="37" spans="1:5" s="1285" customFormat="1" ht="12" hidden="1" customHeight="1">
      <c r="A37" s="917" t="s">
        <v>297</v>
      </c>
      <c r="B37" s="948" t="s">
        <v>298</v>
      </c>
      <c r="C37" s="950">
        <f>SUM(C38)</f>
        <v>0</v>
      </c>
      <c r="D37" s="950">
        <f>SUM(D38)</f>
        <v>0</v>
      </c>
      <c r="E37" s="1298">
        <f>SUM(E38)</f>
        <v>0</v>
      </c>
    </row>
    <row r="38" spans="1:5" s="1285" customFormat="1" ht="12" hidden="1" customHeight="1">
      <c r="A38" s="943" t="s">
        <v>297</v>
      </c>
      <c r="B38" s="1299" t="s">
        <v>366</v>
      </c>
      <c r="C38" s="1300"/>
      <c r="D38" s="1300"/>
      <c r="E38" s="1301"/>
    </row>
    <row r="39" spans="1:5" s="1285" customFormat="1" ht="12" hidden="1" customHeight="1">
      <c r="A39" s="919" t="s">
        <v>299</v>
      </c>
      <c r="B39" s="920" t="s">
        <v>300</v>
      </c>
      <c r="C39" s="955"/>
      <c r="D39" s="955"/>
      <c r="E39" s="1302"/>
    </row>
    <row r="40" spans="1:5" s="1285" customFormat="1" ht="12" customHeight="1" thickBot="1">
      <c r="A40" s="930" t="s">
        <v>12</v>
      </c>
      <c r="B40" s="931" t="s">
        <v>371</v>
      </c>
      <c r="C40" s="1309">
        <f>SUM(C41:C50)</f>
        <v>0</v>
      </c>
      <c r="D40" s="1309">
        <f>SUM(D41:D50)</f>
        <v>0</v>
      </c>
      <c r="E40" s="1310">
        <f>SUM(E41:E50)</f>
        <v>626</v>
      </c>
    </row>
    <row r="41" spans="1:5" s="1285" customFormat="1" ht="12" customHeight="1">
      <c r="A41" s="924" t="s">
        <v>301</v>
      </c>
      <c r="B41" s="925" t="s">
        <v>302</v>
      </c>
      <c r="C41" s="1156"/>
      <c r="D41" s="1156"/>
      <c r="E41" s="1293"/>
    </row>
    <row r="42" spans="1:5" s="1285" customFormat="1" ht="12" customHeight="1">
      <c r="A42" s="917" t="s">
        <v>303</v>
      </c>
      <c r="B42" s="918" t="s">
        <v>304</v>
      </c>
      <c r="C42" s="1161"/>
      <c r="D42" s="1161"/>
      <c r="E42" s="1162"/>
    </row>
    <row r="43" spans="1:5" s="1285" customFormat="1" ht="12" customHeight="1">
      <c r="A43" s="917" t="s">
        <v>305</v>
      </c>
      <c r="B43" s="918" t="s">
        <v>306</v>
      </c>
      <c r="C43" s="1161"/>
      <c r="D43" s="1161"/>
      <c r="E43" s="1162"/>
    </row>
    <row r="44" spans="1:5" s="1285" customFormat="1" ht="12" customHeight="1">
      <c r="A44" s="917" t="s">
        <v>307</v>
      </c>
      <c r="B44" s="918" t="s">
        <v>308</v>
      </c>
      <c r="C44" s="1300"/>
      <c r="D44" s="1300"/>
      <c r="E44" s="1301"/>
    </row>
    <row r="45" spans="1:5" s="41" customFormat="1" ht="12" customHeight="1">
      <c r="A45" s="917" t="s">
        <v>309</v>
      </c>
      <c r="B45" s="918" t="s">
        <v>310</v>
      </c>
      <c r="C45" s="1161"/>
      <c r="D45" s="1161"/>
      <c r="E45" s="1162"/>
    </row>
    <row r="46" spans="1:5" s="1285" customFormat="1" ht="12" customHeight="1">
      <c r="A46" s="917" t="s">
        <v>311</v>
      </c>
      <c r="B46" s="918" t="s">
        <v>312</v>
      </c>
      <c r="C46" s="1161"/>
      <c r="D46" s="1161"/>
      <c r="E46" s="1162"/>
    </row>
    <row r="47" spans="1:5" s="1285" customFormat="1" ht="12" customHeight="1">
      <c r="A47" s="917" t="s">
        <v>313</v>
      </c>
      <c r="B47" s="918" t="s">
        <v>314</v>
      </c>
      <c r="C47" s="1161"/>
      <c r="D47" s="1161"/>
      <c r="E47" s="1162"/>
    </row>
    <row r="48" spans="1:5" s="1285" customFormat="1" ht="12" customHeight="1">
      <c r="A48" s="917" t="s">
        <v>315</v>
      </c>
      <c r="B48" s="918" t="s">
        <v>316</v>
      </c>
      <c r="C48" s="1161"/>
      <c r="D48" s="1161"/>
      <c r="E48" s="1162"/>
    </row>
    <row r="49" spans="1:5" s="1285" customFormat="1" ht="12" customHeight="1">
      <c r="A49" s="917" t="s">
        <v>317</v>
      </c>
      <c r="B49" s="918" t="s">
        <v>318</v>
      </c>
      <c r="C49" s="1161"/>
      <c r="D49" s="1161"/>
      <c r="E49" s="1163"/>
    </row>
    <row r="50" spans="1:5" s="1285" customFormat="1" ht="12" customHeight="1" thickBot="1">
      <c r="A50" s="919" t="s">
        <v>636</v>
      </c>
      <c r="B50" s="920" t="s">
        <v>320</v>
      </c>
      <c r="C50" s="936"/>
      <c r="D50" s="936"/>
      <c r="E50" s="1336">
        <v>626</v>
      </c>
    </row>
    <row r="51" spans="1:5" s="1285" customFormat="1" ht="12" customHeight="1" thickBot="1">
      <c r="A51" s="930" t="s">
        <v>13</v>
      </c>
      <c r="B51" s="931" t="s">
        <v>372</v>
      </c>
      <c r="C51" s="1290">
        <f>SUM(C52:C56)</f>
        <v>0</v>
      </c>
      <c r="D51" s="1290">
        <f>SUM(D52:D56)</f>
        <v>0</v>
      </c>
      <c r="E51" s="1337">
        <f>SUM(E52:E56)</f>
        <v>0</v>
      </c>
    </row>
    <row r="52" spans="1:5" s="1285" customFormat="1" ht="12" hidden="1" customHeight="1">
      <c r="A52" s="924" t="s">
        <v>322</v>
      </c>
      <c r="B52" s="925" t="s">
        <v>323</v>
      </c>
      <c r="C52" s="1304"/>
      <c r="D52" s="1304"/>
      <c r="E52" s="1338"/>
    </row>
    <row r="53" spans="1:5" s="41" customFormat="1" ht="12" hidden="1" customHeight="1">
      <c r="A53" s="917" t="s">
        <v>324</v>
      </c>
      <c r="B53" s="918" t="s">
        <v>325</v>
      </c>
      <c r="C53" s="1161"/>
      <c r="D53" s="1161"/>
      <c r="E53" s="1163"/>
    </row>
    <row r="54" spans="1:5" s="41" customFormat="1" ht="12" hidden="1" customHeight="1">
      <c r="A54" s="917" t="s">
        <v>326</v>
      </c>
      <c r="B54" s="918" t="s">
        <v>327</v>
      </c>
      <c r="C54" s="1161"/>
      <c r="D54" s="1161"/>
      <c r="E54" s="1163"/>
    </row>
    <row r="55" spans="1:5" s="41" customFormat="1" ht="12" hidden="1" customHeight="1">
      <c r="A55" s="917" t="s">
        <v>328</v>
      </c>
      <c r="B55" s="918" t="s">
        <v>329</v>
      </c>
      <c r="C55" s="1161"/>
      <c r="D55" s="1161"/>
      <c r="E55" s="1163"/>
    </row>
    <row r="56" spans="1:5" s="41" customFormat="1" ht="12" hidden="1" customHeight="1">
      <c r="A56" s="919" t="s">
        <v>330</v>
      </c>
      <c r="B56" s="920" t="s">
        <v>331</v>
      </c>
      <c r="C56" s="955"/>
      <c r="D56" s="955"/>
      <c r="E56" s="1339"/>
    </row>
    <row r="57" spans="1:5" s="1285" customFormat="1" ht="12" customHeight="1" thickBot="1">
      <c r="A57" s="930" t="s">
        <v>14</v>
      </c>
      <c r="B57" s="931" t="s">
        <v>378</v>
      </c>
      <c r="C57" s="956">
        <f>SUM(C58:C60)</f>
        <v>0</v>
      </c>
      <c r="D57" s="956"/>
      <c r="E57" s="1340"/>
    </row>
    <row r="58" spans="1:5" s="1285" customFormat="1" ht="11.25" hidden="1" customHeight="1">
      <c r="A58" s="924" t="s">
        <v>332</v>
      </c>
      <c r="B58" s="925" t="s">
        <v>373</v>
      </c>
      <c r="C58" s="954"/>
      <c r="D58" s="954"/>
      <c r="E58" s="1341"/>
    </row>
    <row r="59" spans="1:5" ht="10.5" hidden="1" customHeight="1">
      <c r="A59" s="917" t="s">
        <v>375</v>
      </c>
      <c r="B59" s="918" t="s">
        <v>374</v>
      </c>
      <c r="C59" s="1300"/>
      <c r="D59" s="1300"/>
      <c r="E59" s="1342"/>
    </row>
    <row r="60" spans="1:5" s="31" customFormat="1" ht="13.5" hidden="1" customHeight="1">
      <c r="A60" s="917" t="s">
        <v>376</v>
      </c>
      <c r="B60" s="918" t="s">
        <v>333</v>
      </c>
      <c r="C60" s="1161"/>
      <c r="D60" s="1161"/>
      <c r="E60" s="1163"/>
    </row>
    <row r="61" spans="1:5" s="41" customFormat="1" ht="60" hidden="1" customHeight="1">
      <c r="A61" s="957" t="s">
        <v>376</v>
      </c>
      <c r="B61" s="958" t="s">
        <v>377</v>
      </c>
      <c r="C61" s="959"/>
      <c r="D61" s="959"/>
      <c r="E61" s="1343"/>
    </row>
    <row r="62" spans="1:5" ht="12" customHeight="1" thickBot="1">
      <c r="A62" s="930" t="s">
        <v>15</v>
      </c>
      <c r="B62" s="922" t="s">
        <v>384</v>
      </c>
      <c r="C62" s="1309">
        <f>SUM(C63:C65)</f>
        <v>0</v>
      </c>
      <c r="D62" s="1309">
        <f>SUM(D63:D65)</f>
        <v>0</v>
      </c>
      <c r="E62" s="1344">
        <f>SUM(E63:E65)</f>
        <v>0</v>
      </c>
    </row>
    <row r="63" spans="1:5" ht="60" hidden="1" customHeight="1">
      <c r="A63" s="924" t="s">
        <v>334</v>
      </c>
      <c r="B63" s="925" t="s">
        <v>379</v>
      </c>
      <c r="C63" s="1156"/>
      <c r="D63" s="1156"/>
      <c r="E63" s="1312"/>
    </row>
    <row r="64" spans="1:5" ht="60" hidden="1" customHeight="1">
      <c r="A64" s="917" t="s">
        <v>381</v>
      </c>
      <c r="B64" s="918" t="s">
        <v>380</v>
      </c>
      <c r="C64" s="1161"/>
      <c r="D64" s="1161"/>
      <c r="E64" s="1163"/>
    </row>
    <row r="65" spans="1:5" ht="60" hidden="1" customHeight="1">
      <c r="A65" s="917" t="s">
        <v>382</v>
      </c>
      <c r="B65" s="918" t="s">
        <v>335</v>
      </c>
      <c r="C65" s="1300"/>
      <c r="D65" s="1300"/>
      <c r="E65" s="1342"/>
    </row>
    <row r="66" spans="1:5" ht="60" hidden="1" customHeight="1">
      <c r="A66" s="957" t="s">
        <v>382</v>
      </c>
      <c r="B66" s="958" t="s">
        <v>383</v>
      </c>
      <c r="C66" s="959"/>
      <c r="D66" s="959"/>
      <c r="E66" s="1343"/>
    </row>
    <row r="67" spans="1:5" ht="12" customHeight="1" thickBot="1">
      <c r="A67" s="930" t="s">
        <v>35</v>
      </c>
      <c r="B67" s="931" t="s">
        <v>385</v>
      </c>
      <c r="C67" s="923">
        <f>SUM(C8+C15+C22+C29+C40+C51+C57+C62)</f>
        <v>0</v>
      </c>
      <c r="D67" s="923">
        <f>SUM(D8+D15+D22+D29+D40+D51+D57+D62)</f>
        <v>0</v>
      </c>
      <c r="E67" s="1311">
        <f>SUM(E8+E15+E22+E29+E40+E51+E57+E62)</f>
        <v>626</v>
      </c>
    </row>
    <row r="68" spans="1:5" ht="12" hidden="1" customHeight="1">
      <c r="A68" s="960" t="s">
        <v>387</v>
      </c>
      <c r="B68" s="961" t="s">
        <v>336</v>
      </c>
      <c r="C68" s="932">
        <f>SUM(C69:C71)</f>
        <v>0</v>
      </c>
      <c r="D68" s="1156">
        <f>SUM(D69:D71)</f>
        <v>0</v>
      </c>
      <c r="E68" s="1312">
        <f>SUM(E69:E71)</f>
        <v>0</v>
      </c>
    </row>
    <row r="69" spans="1:5" ht="12" hidden="1" customHeight="1">
      <c r="A69" s="917" t="s">
        <v>337</v>
      </c>
      <c r="B69" s="918" t="s">
        <v>338</v>
      </c>
      <c r="C69" s="1161"/>
      <c r="D69" s="1161"/>
      <c r="E69" s="1163"/>
    </row>
    <row r="70" spans="1:5" ht="12" hidden="1" customHeight="1">
      <c r="A70" s="917" t="s">
        <v>339</v>
      </c>
      <c r="B70" s="918" t="s">
        <v>340</v>
      </c>
      <c r="C70" s="1161"/>
      <c r="D70" s="1161"/>
      <c r="E70" s="1163"/>
    </row>
    <row r="71" spans="1:5" ht="12" hidden="1" customHeight="1">
      <c r="A71" s="917" t="s">
        <v>341</v>
      </c>
      <c r="B71" s="962" t="s">
        <v>342</v>
      </c>
      <c r="C71" s="950"/>
      <c r="D71" s="950"/>
      <c r="E71" s="1313"/>
    </row>
    <row r="72" spans="1:5" ht="12" hidden="1" customHeight="1">
      <c r="A72" s="960" t="s">
        <v>388</v>
      </c>
      <c r="B72" s="963" t="s">
        <v>343</v>
      </c>
      <c r="C72" s="950"/>
      <c r="D72" s="950"/>
      <c r="E72" s="1313"/>
    </row>
    <row r="73" spans="1:5" ht="12" hidden="1" customHeight="1">
      <c r="A73" s="960" t="s">
        <v>389</v>
      </c>
      <c r="B73" s="963" t="s">
        <v>344</v>
      </c>
      <c r="C73" s="950">
        <f>SUM(C74:C75)</f>
        <v>0</v>
      </c>
      <c r="D73" s="950">
        <f>SUM(D74:D75)</f>
        <v>0</v>
      </c>
      <c r="E73" s="1313">
        <f>SUM(E74:E75)</f>
        <v>0</v>
      </c>
    </row>
    <row r="74" spans="1:5" ht="12" hidden="1" customHeight="1">
      <c r="A74" s="917" t="s">
        <v>345</v>
      </c>
      <c r="B74" s="918" t="s">
        <v>346</v>
      </c>
      <c r="C74" s="950"/>
      <c r="D74" s="1314"/>
      <c r="E74" s="1315"/>
    </row>
    <row r="75" spans="1:5" ht="12" hidden="1" customHeight="1">
      <c r="A75" s="917" t="s">
        <v>347</v>
      </c>
      <c r="B75" s="918" t="s">
        <v>348</v>
      </c>
      <c r="C75" s="950"/>
      <c r="D75" s="1314"/>
      <c r="E75" s="1315"/>
    </row>
    <row r="76" spans="1:5" s="41" customFormat="1" ht="12" hidden="1" customHeight="1">
      <c r="A76" s="964" t="s">
        <v>445</v>
      </c>
      <c r="B76" s="965" t="s">
        <v>446</v>
      </c>
      <c r="C76" s="966"/>
      <c r="D76" s="966"/>
      <c r="E76" s="1048"/>
    </row>
    <row r="77" spans="1:5" ht="12" customHeight="1">
      <c r="A77" s="960" t="s">
        <v>389</v>
      </c>
      <c r="B77" s="963" t="s">
        <v>344</v>
      </c>
      <c r="C77" s="950">
        <f>SUM(C78:C79)</f>
        <v>372599</v>
      </c>
      <c r="D77" s="950">
        <f>SUM(D78:D79)</f>
        <v>372599</v>
      </c>
      <c r="E77" s="1313">
        <f>SUM(E78:E79)</f>
        <v>372599</v>
      </c>
    </row>
    <row r="78" spans="1:5" ht="12" customHeight="1">
      <c r="A78" s="917" t="s">
        <v>345</v>
      </c>
      <c r="B78" s="918" t="s">
        <v>346</v>
      </c>
      <c r="C78" s="1314">
        <v>372599</v>
      </c>
      <c r="D78" s="1314">
        <v>372599</v>
      </c>
      <c r="E78" s="1315">
        <v>372599</v>
      </c>
    </row>
    <row r="79" spans="1:5" ht="12" customHeight="1">
      <c r="A79" s="917" t="s">
        <v>347</v>
      </c>
      <c r="B79" s="918" t="s">
        <v>348</v>
      </c>
      <c r="C79" s="1314"/>
      <c r="D79" s="1314"/>
      <c r="E79" s="1315"/>
    </row>
    <row r="80" spans="1:5" s="41" customFormat="1" ht="12" customHeight="1" thickBot="1">
      <c r="A80" s="964" t="s">
        <v>445</v>
      </c>
      <c r="B80" s="965" t="s">
        <v>446</v>
      </c>
      <c r="C80" s="966"/>
      <c r="D80" s="966"/>
      <c r="E80" s="1048"/>
    </row>
    <row r="81" spans="1:6" s="41" customFormat="1" ht="12" customHeight="1" thickBot="1">
      <c r="A81" s="1316" t="s">
        <v>531</v>
      </c>
      <c r="B81" s="1317" t="s">
        <v>532</v>
      </c>
      <c r="C81" s="1314">
        <v>44884745</v>
      </c>
      <c r="D81" s="1314">
        <v>38914745</v>
      </c>
      <c r="E81" s="1578">
        <v>37386001</v>
      </c>
    </row>
    <row r="82" spans="1:6" ht="12" customHeight="1" thickBot="1">
      <c r="A82" s="1319" t="s">
        <v>390</v>
      </c>
      <c r="B82" s="1320" t="s">
        <v>391</v>
      </c>
      <c r="C82" s="651">
        <f>SUM(C77+C81)</f>
        <v>45257344</v>
      </c>
      <c r="D82" s="651">
        <f>SUM(D77+D80+D81)</f>
        <v>39287344</v>
      </c>
      <c r="E82" s="1318">
        <f>SUM(E77+E80+E81)</f>
        <v>37758600</v>
      </c>
    </row>
    <row r="83" spans="1:6" ht="12" customHeight="1" thickBot="1">
      <c r="A83" s="1319" t="s">
        <v>407</v>
      </c>
      <c r="B83" s="1320" t="s">
        <v>392</v>
      </c>
      <c r="C83" s="651"/>
      <c r="D83" s="651"/>
      <c r="E83" s="1318"/>
    </row>
    <row r="84" spans="1:6" ht="12" customHeight="1" thickBot="1">
      <c r="A84" s="1319" t="s">
        <v>408</v>
      </c>
      <c r="B84" s="1320" t="s">
        <v>393</v>
      </c>
      <c r="C84" s="651"/>
      <c r="D84" s="651"/>
      <c r="E84" s="1321"/>
    </row>
    <row r="85" spans="1:6" ht="12" customHeight="1" thickBot="1">
      <c r="A85" s="1319" t="s">
        <v>16</v>
      </c>
      <c r="B85" s="1322" t="s">
        <v>386</v>
      </c>
      <c r="C85" s="651">
        <f>SUM(C82:C84)</f>
        <v>45257344</v>
      </c>
      <c r="D85" s="651">
        <f>SUM(D82:D84)</f>
        <v>39287344</v>
      </c>
      <c r="E85" s="1321">
        <f>SUM(E82:E84)</f>
        <v>37758600</v>
      </c>
    </row>
    <row r="86" spans="1:6" ht="24.75" customHeight="1" thickBot="1">
      <c r="A86" s="1319" t="s">
        <v>17</v>
      </c>
      <c r="B86" s="1323" t="s">
        <v>409</v>
      </c>
      <c r="C86" s="757">
        <f>SUM(C67+C85)</f>
        <v>45257344</v>
      </c>
      <c r="D86" s="757">
        <f>SUM(D67+D85)</f>
        <v>39287344</v>
      </c>
      <c r="E86" s="1324">
        <f>SUM(E67+E85)</f>
        <v>37759226</v>
      </c>
    </row>
    <row r="87" spans="1:6">
      <c r="A87" s="1325"/>
      <c r="B87" s="1325"/>
      <c r="C87" s="1326"/>
      <c r="D87" s="1326"/>
      <c r="E87" s="1326"/>
    </row>
    <row r="88" spans="1:6" ht="13.5" thickBot="1">
      <c r="A88" s="1325"/>
      <c r="B88" s="1325"/>
      <c r="C88" s="1326"/>
      <c r="D88" s="1326"/>
      <c r="E88" s="1326"/>
    </row>
    <row r="89" spans="1:6" s="1330" customFormat="1" ht="38.1" customHeight="1" thickBot="1">
      <c r="A89" s="1327"/>
      <c r="B89" s="1328" t="s">
        <v>23</v>
      </c>
      <c r="C89" s="911" t="s">
        <v>5</v>
      </c>
      <c r="D89" s="911" t="s">
        <v>6</v>
      </c>
      <c r="E89" s="1329" t="s">
        <v>7</v>
      </c>
    </row>
    <row r="90" spans="1:6" s="1" customFormat="1" ht="12" customHeight="1" thickBot="1">
      <c r="A90" s="970">
        <v>1</v>
      </c>
      <c r="B90" s="911">
        <v>2</v>
      </c>
      <c r="C90" s="911">
        <v>3</v>
      </c>
      <c r="D90" s="911">
        <v>4</v>
      </c>
      <c r="E90" s="1329">
        <v>5</v>
      </c>
    </row>
    <row r="91" spans="1:6" s="1330" customFormat="1" ht="12" customHeight="1" thickBot="1">
      <c r="A91" s="971" t="s">
        <v>8</v>
      </c>
      <c r="B91" s="972" t="s">
        <v>910</v>
      </c>
      <c r="C91" s="651">
        <f>+C92+C93+C94+C95+C96</f>
        <v>44876344</v>
      </c>
      <c r="D91" s="651">
        <f t="shared" ref="D91:E91" si="0">+D92+D93+D94+D95+D96</f>
        <v>38906344</v>
      </c>
      <c r="E91" s="648">
        <f t="shared" si="0"/>
        <v>37092495</v>
      </c>
    </row>
    <row r="92" spans="1:6" s="1330" customFormat="1" ht="12" customHeight="1">
      <c r="A92" s="974" t="s">
        <v>217</v>
      </c>
      <c r="B92" s="975" t="s">
        <v>24</v>
      </c>
      <c r="C92" s="1314">
        <v>37778376</v>
      </c>
      <c r="D92" s="1314">
        <v>32934436</v>
      </c>
      <c r="E92" s="1345">
        <v>31586833</v>
      </c>
    </row>
    <row r="93" spans="1:6" s="1330" customFormat="1" ht="12" customHeight="1">
      <c r="A93" s="978" t="s">
        <v>218</v>
      </c>
      <c r="B93" s="979" t="s">
        <v>25</v>
      </c>
      <c r="C93" s="1314">
        <v>5297968</v>
      </c>
      <c r="D93" s="1314">
        <v>4171908</v>
      </c>
      <c r="E93" s="1346">
        <v>4171908</v>
      </c>
      <c r="F93" s="1347"/>
    </row>
    <row r="94" spans="1:6" s="1330" customFormat="1" ht="12" customHeight="1">
      <c r="A94" s="978" t="s">
        <v>219</v>
      </c>
      <c r="B94" s="979" t="s">
        <v>26</v>
      </c>
      <c r="C94" s="1314">
        <v>1800000</v>
      </c>
      <c r="D94" s="1314">
        <v>1800000</v>
      </c>
      <c r="E94" s="1346">
        <v>1333754</v>
      </c>
    </row>
    <row r="95" spans="1:6" s="1330" customFormat="1" ht="12" customHeight="1">
      <c r="A95" s="978" t="s">
        <v>220</v>
      </c>
      <c r="B95" s="983" t="s">
        <v>27</v>
      </c>
      <c r="C95" s="1314"/>
      <c r="D95" s="1314"/>
      <c r="E95" s="1346"/>
    </row>
    <row r="96" spans="1:6" s="1330" customFormat="1" ht="12" customHeight="1" thickBot="1">
      <c r="A96" s="978" t="s">
        <v>221</v>
      </c>
      <c r="B96" s="984" t="s">
        <v>28</v>
      </c>
      <c r="C96" s="981"/>
      <c r="D96" s="981"/>
      <c r="E96" s="980"/>
    </row>
    <row r="97" spans="1:5" s="989" customFormat="1" ht="12" hidden="1" customHeight="1">
      <c r="A97" s="985" t="s">
        <v>228</v>
      </c>
      <c r="B97" s="990" t="s">
        <v>222</v>
      </c>
      <c r="C97" s="987"/>
      <c r="D97" s="987"/>
      <c r="E97" s="988"/>
    </row>
    <row r="98" spans="1:5" s="989" customFormat="1" ht="12" hidden="1" customHeight="1">
      <c r="A98" s="985" t="s">
        <v>229</v>
      </c>
      <c r="B98" s="986" t="s">
        <v>223</v>
      </c>
      <c r="C98" s="987"/>
      <c r="D98" s="987"/>
      <c r="E98" s="988"/>
    </row>
    <row r="99" spans="1:5" s="989" customFormat="1" ht="12" hidden="1" customHeight="1">
      <c r="A99" s="985" t="s">
        <v>230</v>
      </c>
      <c r="B99" s="986" t="s">
        <v>224</v>
      </c>
      <c r="C99" s="987"/>
      <c r="D99" s="987"/>
      <c r="E99" s="988"/>
    </row>
    <row r="100" spans="1:5" s="989" customFormat="1" ht="12" hidden="1" customHeight="1">
      <c r="A100" s="985" t="s">
        <v>231</v>
      </c>
      <c r="B100" s="990" t="s">
        <v>225</v>
      </c>
      <c r="C100" s="987"/>
      <c r="D100" s="987"/>
      <c r="E100" s="988"/>
    </row>
    <row r="101" spans="1:5" s="989" customFormat="1" ht="12" hidden="1" customHeight="1">
      <c r="A101" s="991" t="s">
        <v>232</v>
      </c>
      <c r="B101" s="992" t="s">
        <v>226</v>
      </c>
      <c r="C101" s="987"/>
      <c r="D101" s="987"/>
      <c r="E101" s="988"/>
    </row>
    <row r="102" spans="1:5" s="989" customFormat="1" ht="12" hidden="1" customHeight="1">
      <c r="A102" s="985" t="s">
        <v>233</v>
      </c>
      <c r="B102" s="992" t="s">
        <v>227</v>
      </c>
      <c r="C102" s="987"/>
      <c r="D102" s="987"/>
      <c r="E102" s="988"/>
    </row>
    <row r="103" spans="1:5" s="989" customFormat="1" ht="12" hidden="1" customHeight="1">
      <c r="A103" s="993" t="s">
        <v>234</v>
      </c>
      <c r="B103" s="986" t="s">
        <v>240</v>
      </c>
      <c r="C103" s="987"/>
      <c r="D103" s="987"/>
      <c r="E103" s="988"/>
    </row>
    <row r="104" spans="1:5" s="989" customFormat="1" ht="12" hidden="1" customHeight="1">
      <c r="A104" s="993" t="s">
        <v>235</v>
      </c>
      <c r="B104" s="990" t="s">
        <v>241</v>
      </c>
      <c r="C104" s="987"/>
      <c r="D104" s="987"/>
      <c r="E104" s="988"/>
    </row>
    <row r="105" spans="1:5" s="989" customFormat="1" ht="12" hidden="1" customHeight="1">
      <c r="A105" s="993" t="s">
        <v>236</v>
      </c>
      <c r="B105" s="992" t="s">
        <v>242</v>
      </c>
      <c r="C105" s="987"/>
      <c r="D105" s="987"/>
      <c r="E105" s="988"/>
    </row>
    <row r="106" spans="1:5" s="989" customFormat="1" ht="12" hidden="1" customHeight="1">
      <c r="A106" s="993" t="s">
        <v>237</v>
      </c>
      <c r="B106" s="992" t="s">
        <v>243</v>
      </c>
      <c r="C106" s="987"/>
      <c r="D106" s="987"/>
      <c r="E106" s="988"/>
    </row>
    <row r="107" spans="1:5" s="989" customFormat="1" ht="12" hidden="1" customHeight="1">
      <c r="A107" s="993" t="s">
        <v>238</v>
      </c>
      <c r="B107" s="992" t="s">
        <v>244</v>
      </c>
      <c r="C107" s="987"/>
      <c r="D107" s="987"/>
      <c r="E107" s="988"/>
    </row>
    <row r="108" spans="1:5" s="989" customFormat="1" ht="12" hidden="1" customHeight="1">
      <c r="A108" s="994" t="s">
        <v>239</v>
      </c>
      <c r="B108" s="995" t="s">
        <v>245</v>
      </c>
      <c r="C108" s="996"/>
      <c r="D108" s="996"/>
      <c r="E108" s="997"/>
    </row>
    <row r="109" spans="1:5" s="1330" customFormat="1" ht="12" customHeight="1" thickBot="1">
      <c r="A109" s="998" t="s">
        <v>9</v>
      </c>
      <c r="B109" s="999" t="s">
        <v>911</v>
      </c>
      <c r="C109" s="1000">
        <f>+C110+C111+C112</f>
        <v>381000</v>
      </c>
      <c r="D109" s="1000">
        <f>+D110+D111+D112</f>
        <v>381000</v>
      </c>
      <c r="E109" s="1001">
        <f>+E110+E111+E112</f>
        <v>289900</v>
      </c>
    </row>
    <row r="110" spans="1:5" s="1330" customFormat="1" ht="12" customHeight="1">
      <c r="A110" s="1002" t="s">
        <v>246</v>
      </c>
      <c r="B110" s="979" t="s">
        <v>29</v>
      </c>
      <c r="C110" s="977">
        <v>381000</v>
      </c>
      <c r="D110" s="976">
        <v>381000</v>
      </c>
      <c r="E110" s="1349">
        <v>289900</v>
      </c>
    </row>
    <row r="111" spans="1:5" s="1330" customFormat="1" ht="12" customHeight="1">
      <c r="A111" s="1002" t="s">
        <v>247</v>
      </c>
      <c r="B111" s="1005" t="s">
        <v>30</v>
      </c>
      <c r="C111" s="939"/>
      <c r="D111" s="939"/>
      <c r="E111" s="980"/>
    </row>
    <row r="112" spans="1:5" s="1330" customFormat="1" ht="12" customHeight="1" thickBot="1">
      <c r="A112" s="1002" t="s">
        <v>248</v>
      </c>
      <c r="B112" s="1006" t="s">
        <v>249</v>
      </c>
      <c r="C112" s="939">
        <f>SUM(C113:C120)</f>
        <v>0</v>
      </c>
      <c r="D112" s="939">
        <f>SUM(D113:D120)</f>
        <v>0</v>
      </c>
      <c r="E112" s="980">
        <f>SUM(E113:E120)</f>
        <v>0</v>
      </c>
    </row>
    <row r="113" spans="1:5" s="989" customFormat="1" ht="60" hidden="1" customHeight="1">
      <c r="A113" s="1007" t="s">
        <v>250</v>
      </c>
      <c r="B113" s="1008" t="s">
        <v>264</v>
      </c>
      <c r="C113" s="1009"/>
      <c r="D113" s="1009"/>
      <c r="E113" s="1192"/>
    </row>
    <row r="114" spans="1:5" s="989" customFormat="1" ht="60" hidden="1" customHeight="1">
      <c r="A114" s="1007" t="s">
        <v>251</v>
      </c>
      <c r="B114" s="1010" t="s">
        <v>258</v>
      </c>
      <c r="C114" s="1009"/>
      <c r="D114" s="1009"/>
      <c r="E114" s="1192"/>
    </row>
    <row r="115" spans="1:5" s="989" customFormat="1" ht="26.25" hidden="1" thickBot="1">
      <c r="A115" s="1007" t="s">
        <v>252</v>
      </c>
      <c r="B115" s="1011" t="s">
        <v>259</v>
      </c>
      <c r="C115" s="1009"/>
      <c r="D115" s="1009"/>
      <c r="E115" s="1192"/>
    </row>
    <row r="116" spans="1:5" s="989" customFormat="1" ht="60" hidden="1" customHeight="1">
      <c r="A116" s="1007" t="s">
        <v>253</v>
      </c>
      <c r="B116" s="1011" t="s">
        <v>260</v>
      </c>
      <c r="C116" s="1012"/>
      <c r="D116" s="1012"/>
      <c r="E116" s="1332"/>
    </row>
    <row r="117" spans="1:5" s="989" customFormat="1" ht="60" hidden="1" customHeight="1">
      <c r="A117" s="1007" t="s">
        <v>254</v>
      </c>
      <c r="B117" s="1011" t="s">
        <v>261</v>
      </c>
      <c r="C117" s="1012"/>
      <c r="D117" s="1012"/>
      <c r="E117" s="1332"/>
    </row>
    <row r="118" spans="1:5" s="989" customFormat="1" ht="60" hidden="1" customHeight="1">
      <c r="A118" s="1007" t="s">
        <v>255</v>
      </c>
      <c r="B118" s="1011" t="s">
        <v>262</v>
      </c>
      <c r="C118" s="1012"/>
      <c r="D118" s="1012"/>
      <c r="E118" s="1332"/>
    </row>
    <row r="119" spans="1:5" s="989" customFormat="1" ht="60" hidden="1" customHeight="1">
      <c r="A119" s="1013" t="s">
        <v>256</v>
      </c>
      <c r="B119" s="1011" t="s">
        <v>32</v>
      </c>
      <c r="C119" s="1014"/>
      <c r="D119" s="1014"/>
      <c r="E119" s="1333"/>
    </row>
    <row r="120" spans="1:5" s="989" customFormat="1" ht="60" hidden="1" customHeight="1">
      <c r="A120" s="1015" t="s">
        <v>257</v>
      </c>
      <c r="B120" s="1016" t="s">
        <v>263</v>
      </c>
      <c r="C120" s="1014"/>
      <c r="D120" s="1014"/>
      <c r="E120" s="1333"/>
    </row>
    <row r="121" spans="1:5" s="1330" customFormat="1" ht="12" customHeight="1" thickBot="1">
      <c r="A121" s="998" t="s">
        <v>10</v>
      </c>
      <c r="B121" s="1017" t="s">
        <v>267</v>
      </c>
      <c r="C121" s="973">
        <f>+C91+C109</f>
        <v>45257344</v>
      </c>
      <c r="D121" s="973">
        <f>+D91+D109</f>
        <v>39287344</v>
      </c>
      <c r="E121" s="1334">
        <f>+E91+E109</f>
        <v>37382395</v>
      </c>
    </row>
    <row r="122" spans="1:5" s="1330" customFormat="1" ht="12" hidden="1" customHeight="1">
      <c r="A122" s="1018" t="s">
        <v>394</v>
      </c>
      <c r="B122" s="1019" t="s">
        <v>395</v>
      </c>
      <c r="C122" s="1000">
        <f>SUM(C123:C125)</f>
        <v>0</v>
      </c>
      <c r="D122" s="1000">
        <f>SUM(D123:D125)</f>
        <v>0</v>
      </c>
      <c r="E122" s="1001">
        <f>SUM(E123:E125)</f>
        <v>0</v>
      </c>
    </row>
    <row r="123" spans="1:5" s="1330" customFormat="1" ht="12" hidden="1" customHeight="1">
      <c r="A123" s="1020" t="s">
        <v>396</v>
      </c>
      <c r="B123" s="1021" t="s">
        <v>399</v>
      </c>
      <c r="C123" s="939"/>
      <c r="D123" s="939"/>
      <c r="E123" s="980"/>
    </row>
    <row r="124" spans="1:5" s="1330" customFormat="1" ht="12" hidden="1" customHeight="1">
      <c r="A124" s="1022" t="s">
        <v>397</v>
      </c>
      <c r="B124" s="1023" t="s">
        <v>443</v>
      </c>
      <c r="C124" s="939"/>
      <c r="D124" s="939"/>
      <c r="E124" s="980"/>
    </row>
    <row r="125" spans="1:5" s="1330" customFormat="1" ht="12" hidden="1" customHeight="1">
      <c r="A125" s="1024" t="s">
        <v>398</v>
      </c>
      <c r="B125" s="1025" t="s">
        <v>444</v>
      </c>
      <c r="C125" s="981"/>
      <c r="D125" s="981"/>
      <c r="E125" s="982"/>
    </row>
    <row r="126" spans="1:5" s="1330" customFormat="1" ht="12" hidden="1" customHeight="1">
      <c r="A126" s="1018" t="s">
        <v>402</v>
      </c>
      <c r="B126" s="1019" t="s">
        <v>403</v>
      </c>
      <c r="C126" s="1026"/>
      <c r="D126" s="1026"/>
      <c r="E126" s="1027"/>
    </row>
    <row r="127" spans="1:5" s="1330" customFormat="1" ht="12" customHeight="1" thickBot="1">
      <c r="A127" s="1028" t="s">
        <v>411</v>
      </c>
      <c r="B127" s="1019" t="s">
        <v>410</v>
      </c>
      <c r="C127" s="1026">
        <f>SUM(C122+C126)</f>
        <v>0</v>
      </c>
      <c r="D127" s="1026">
        <f>SUM(D122+D126)</f>
        <v>0</v>
      </c>
      <c r="E127" s="1027">
        <f>SUM(E122+E126)</f>
        <v>0</v>
      </c>
    </row>
    <row r="128" spans="1:5" s="1330" customFormat="1" ht="12" customHeight="1" thickBot="1">
      <c r="A128" s="1028" t="s">
        <v>412</v>
      </c>
      <c r="B128" s="1019" t="s">
        <v>404</v>
      </c>
      <c r="C128" s="1026"/>
      <c r="D128" s="1026"/>
      <c r="E128" s="1027"/>
    </row>
    <row r="129" spans="1:5" s="1330" customFormat="1" ht="12" customHeight="1" thickBot="1">
      <c r="A129" s="1028" t="s">
        <v>413</v>
      </c>
      <c r="B129" s="1019" t="s">
        <v>405</v>
      </c>
      <c r="C129" s="1026"/>
      <c r="D129" s="1026"/>
      <c r="E129" s="1027"/>
    </row>
    <row r="130" spans="1:5" s="1330" customFormat="1" ht="12" customHeight="1" thickBot="1">
      <c r="A130" s="1029" t="s">
        <v>33</v>
      </c>
      <c r="B130" s="1030" t="s">
        <v>406</v>
      </c>
      <c r="C130" s="1031">
        <f>SUM(C127:C129)</f>
        <v>0</v>
      </c>
      <c r="D130" s="1031">
        <f>SUM(D127:D129)</f>
        <v>0</v>
      </c>
      <c r="E130" s="1335">
        <f>SUM(E127:E129)</f>
        <v>0</v>
      </c>
    </row>
    <row r="131" spans="1:5" s="1" customFormat="1" ht="28.5" customHeight="1" thickBot="1">
      <c r="A131" s="1032" t="s">
        <v>12</v>
      </c>
      <c r="B131" s="1033" t="s">
        <v>414</v>
      </c>
      <c r="C131" s="651">
        <f>SUM(C121+C130)</f>
        <v>45257344</v>
      </c>
      <c r="D131" s="651">
        <f>SUM(D121+D130)</f>
        <v>39287344</v>
      </c>
      <c r="E131" s="648">
        <f>SUM(E121+E130)</f>
        <v>37382395</v>
      </c>
    </row>
    <row r="133" spans="1:5" ht="13.5">
      <c r="A133" s="1348"/>
      <c r="B133" s="690" t="s">
        <v>688</v>
      </c>
    </row>
    <row r="134" spans="1:5">
      <c r="A134" s="1348"/>
      <c r="B134" s="1034" t="s">
        <v>692</v>
      </c>
      <c r="C134" s="1034"/>
      <c r="D134" s="1034"/>
      <c r="E134" s="1034">
        <v>5</v>
      </c>
    </row>
    <row r="135" spans="1:5">
      <c r="A135" s="1348"/>
      <c r="B135" s="1034" t="s">
        <v>690</v>
      </c>
      <c r="C135" s="1034"/>
      <c r="D135" s="1034"/>
      <c r="E135" s="1034">
        <v>0</v>
      </c>
    </row>
    <row r="136" spans="1:5" s="689" customFormat="1">
      <c r="A136" s="687"/>
      <c r="B136" s="688" t="s">
        <v>687</v>
      </c>
      <c r="C136" s="688"/>
      <c r="D136" s="688"/>
      <c r="E136" s="688">
        <f>SUM(E134:E135)</f>
        <v>5</v>
      </c>
    </row>
  </sheetData>
  <mergeCells count="2">
    <mergeCell ref="B2:D2"/>
    <mergeCell ref="B3:D3"/>
  </mergeCells>
  <pageMargins left="0.7" right="0.7" top="0.75" bottom="0.75" header="0.3" footer="0.3"/>
  <pageSetup paperSize="9" scale="8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131"/>
  <sheetViews>
    <sheetView zoomScaleSheetLayoutView="100" workbookViewId="0">
      <selection activeCell="P51" sqref="P51"/>
    </sheetView>
  </sheetViews>
  <sheetFormatPr defaultRowHeight="12.75"/>
  <cols>
    <col min="1" max="1" width="9.6640625" style="1511" customWidth="1"/>
    <col min="2" max="2" width="59.33203125" style="1511" customWidth="1"/>
    <col min="3" max="5" width="15.83203125" style="1511" customWidth="1"/>
    <col min="6" max="16384" width="9.33203125" style="1511"/>
  </cols>
  <sheetData>
    <row r="1" spans="1:5" s="1524" customFormat="1" ht="21" customHeight="1" thickBot="1">
      <c r="A1" s="1522"/>
      <c r="B1" s="1523"/>
      <c r="C1" s="1269"/>
      <c r="D1" s="1269"/>
      <c r="E1" s="1269" t="s">
        <v>980</v>
      </c>
    </row>
    <row r="2" spans="1:5" s="1510" customFormat="1" ht="25.5" customHeight="1">
      <c r="A2" s="1525"/>
      <c r="B2" s="1775" t="s">
        <v>633</v>
      </c>
      <c r="C2" s="1776"/>
      <c r="D2" s="1777"/>
      <c r="E2" s="1526" t="s">
        <v>627</v>
      </c>
    </row>
    <row r="3" spans="1:5" s="1510" customFormat="1" ht="13.5" thickBot="1">
      <c r="A3" s="1527"/>
      <c r="B3" s="1778" t="s">
        <v>537</v>
      </c>
      <c r="C3" s="1779"/>
      <c r="D3" s="1780"/>
      <c r="E3" s="1528"/>
    </row>
    <row r="4" spans="1:5" s="1510" customFormat="1" ht="15.95" customHeight="1" thickBot="1">
      <c r="A4" s="1529"/>
      <c r="B4" s="1529"/>
      <c r="C4" s="1509"/>
      <c r="D4" s="1509"/>
      <c r="E4" s="1509" t="s">
        <v>825</v>
      </c>
    </row>
    <row r="5" spans="1:5" ht="26.25" thickBot="1">
      <c r="A5" s="1530"/>
      <c r="B5" s="1531" t="s">
        <v>122</v>
      </c>
      <c r="C5" s="1532" t="s">
        <v>5</v>
      </c>
      <c r="D5" s="1532" t="s">
        <v>6</v>
      </c>
      <c r="E5" s="1533" t="s">
        <v>7</v>
      </c>
    </row>
    <row r="6" spans="1:5" s="1537" customFormat="1" ht="12.95" customHeight="1" thickBot="1">
      <c r="A6" s="1534">
        <v>1</v>
      </c>
      <c r="B6" s="1534">
        <v>2</v>
      </c>
      <c r="C6" s="1534">
        <v>3</v>
      </c>
      <c r="D6" s="1535">
        <v>4</v>
      </c>
      <c r="E6" s="1536">
        <v>5</v>
      </c>
    </row>
    <row r="7" spans="1:5" s="1537" customFormat="1" ht="12" customHeight="1" thickBot="1">
      <c r="A7" s="1385" t="s">
        <v>8</v>
      </c>
      <c r="B7" s="1538" t="s">
        <v>440</v>
      </c>
      <c r="C7" s="1539">
        <f>SUM(C15+C8)</f>
        <v>0</v>
      </c>
      <c r="D7" s="1539">
        <f>SUM(D15+D8)</f>
        <v>0</v>
      </c>
      <c r="E7" s="1539">
        <f>SUM(E15+E8)</f>
        <v>0</v>
      </c>
    </row>
    <row r="8" spans="1:5" s="1512" customFormat="1" ht="12" customHeight="1" thickBot="1">
      <c r="A8" s="1540" t="s">
        <v>441</v>
      </c>
      <c r="B8" s="1391" t="s">
        <v>350</v>
      </c>
      <c r="C8" s="1541">
        <f>SUM(C9:C14)</f>
        <v>0</v>
      </c>
      <c r="D8" s="1541">
        <f>SUM(D9:D14)</f>
        <v>0</v>
      </c>
      <c r="E8" s="1542">
        <f>SUM(E9:E14)</f>
        <v>0</v>
      </c>
    </row>
    <row r="9" spans="1:5" ht="12" hidden="1" customHeight="1">
      <c r="A9" s="1395" t="s">
        <v>269</v>
      </c>
      <c r="B9" s="916" t="s">
        <v>270</v>
      </c>
      <c r="C9" s="1543"/>
      <c r="D9" s="1543"/>
      <c r="E9" s="1544"/>
    </row>
    <row r="10" spans="1:5" ht="12" hidden="1" customHeight="1">
      <c r="A10" s="1399" t="s">
        <v>271</v>
      </c>
      <c r="B10" s="918" t="s">
        <v>351</v>
      </c>
      <c r="C10" s="1401"/>
      <c r="D10" s="1401"/>
      <c r="E10" s="1545"/>
    </row>
    <row r="11" spans="1:5" ht="12" hidden="1" customHeight="1">
      <c r="A11" s="1399" t="s">
        <v>272</v>
      </c>
      <c r="B11" s="918" t="s">
        <v>273</v>
      </c>
      <c r="C11" s="1401"/>
      <c r="D11" s="1401"/>
      <c r="E11" s="1545"/>
    </row>
    <row r="12" spans="1:5" ht="12" hidden="1" customHeight="1">
      <c r="A12" s="1399" t="s">
        <v>274</v>
      </c>
      <c r="B12" s="918" t="s">
        <v>275</v>
      </c>
      <c r="C12" s="1401"/>
      <c r="D12" s="1401"/>
      <c r="E12" s="1545"/>
    </row>
    <row r="13" spans="1:5" s="1512" customFormat="1" ht="12" hidden="1" customHeight="1">
      <c r="A13" s="1399" t="s">
        <v>276</v>
      </c>
      <c r="B13" s="918" t="s">
        <v>352</v>
      </c>
      <c r="C13" s="1401"/>
      <c r="D13" s="1401"/>
      <c r="E13" s="1545"/>
    </row>
    <row r="14" spans="1:5" s="1512" customFormat="1" ht="12" hidden="1" customHeight="1">
      <c r="A14" s="1402" t="s">
        <v>277</v>
      </c>
      <c r="B14" s="920" t="s">
        <v>353</v>
      </c>
      <c r="C14" s="1546"/>
      <c r="D14" s="1547"/>
      <c r="E14" s="1548"/>
    </row>
    <row r="15" spans="1:5" s="1512" customFormat="1" ht="12" customHeight="1" thickBot="1">
      <c r="A15" s="1549" t="s">
        <v>442</v>
      </c>
      <c r="B15" s="922" t="s">
        <v>358</v>
      </c>
      <c r="C15" s="1435">
        <f>SUM(C16:C20)</f>
        <v>0</v>
      </c>
      <c r="D15" s="1435">
        <f>SUM(D16:D20)</f>
        <v>0</v>
      </c>
      <c r="E15" s="1554">
        <f>SUM(E16:E20)</f>
        <v>0</v>
      </c>
    </row>
    <row r="16" spans="1:5" s="1512" customFormat="1" ht="12" customHeight="1">
      <c r="A16" s="1407" t="s">
        <v>278</v>
      </c>
      <c r="B16" s="925" t="s">
        <v>279</v>
      </c>
      <c r="C16" s="1408"/>
      <c r="D16" s="1408"/>
      <c r="E16" s="1426"/>
    </row>
    <row r="17" spans="1:5" s="1512" customFormat="1" ht="12" customHeight="1">
      <c r="A17" s="1399" t="s">
        <v>280</v>
      </c>
      <c r="B17" s="918" t="s">
        <v>354</v>
      </c>
      <c r="C17" s="1401"/>
      <c r="D17" s="1401"/>
      <c r="E17" s="1545"/>
    </row>
    <row r="18" spans="1:5" s="1512" customFormat="1" ht="12" customHeight="1">
      <c r="A18" s="1399" t="s">
        <v>281</v>
      </c>
      <c r="B18" s="934" t="s">
        <v>355</v>
      </c>
      <c r="C18" s="1401"/>
      <c r="D18" s="1401"/>
      <c r="E18" s="1545"/>
    </row>
    <row r="19" spans="1:5" s="1512" customFormat="1" ht="12" customHeight="1">
      <c r="A19" s="1399" t="s">
        <v>282</v>
      </c>
      <c r="B19" s="934" t="s">
        <v>356</v>
      </c>
      <c r="C19" s="1401"/>
      <c r="D19" s="1401"/>
      <c r="E19" s="1545"/>
    </row>
    <row r="20" spans="1:5" ht="12" customHeight="1" thickBot="1">
      <c r="A20" s="1399" t="s">
        <v>283</v>
      </c>
      <c r="B20" s="918" t="s">
        <v>357</v>
      </c>
      <c r="C20" s="1401"/>
      <c r="D20" s="1401"/>
      <c r="E20" s="1545"/>
    </row>
    <row r="21" spans="1:5" ht="60" hidden="1" customHeight="1">
      <c r="A21" s="1551" t="s">
        <v>283</v>
      </c>
      <c r="B21" s="928" t="s">
        <v>415</v>
      </c>
      <c r="C21" s="1552"/>
      <c r="D21" s="1552"/>
      <c r="E21" s="1553">
        <v>19249</v>
      </c>
    </row>
    <row r="22" spans="1:5" ht="12" customHeight="1" thickBot="1">
      <c r="A22" s="1404" t="s">
        <v>10</v>
      </c>
      <c r="B22" s="1410" t="s">
        <v>359</v>
      </c>
      <c r="C22" s="1435">
        <f>SUM(C23:C27)</f>
        <v>0</v>
      </c>
      <c r="D22" s="1435">
        <f>SUM(D23:D27)</f>
        <v>0</v>
      </c>
      <c r="E22" s="1554">
        <f>SUM(E23:E27)</f>
        <v>0</v>
      </c>
    </row>
    <row r="23" spans="1:5" s="1512" customFormat="1" ht="12" hidden="1" customHeight="1">
      <c r="A23" s="1407" t="s">
        <v>284</v>
      </c>
      <c r="B23" s="925" t="s">
        <v>285</v>
      </c>
      <c r="C23" s="1439"/>
      <c r="D23" s="1408"/>
      <c r="E23" s="1426"/>
    </row>
    <row r="24" spans="1:5" ht="12" hidden="1" customHeight="1">
      <c r="A24" s="1399" t="s">
        <v>286</v>
      </c>
      <c r="B24" s="918" t="s">
        <v>360</v>
      </c>
      <c r="C24" s="1411"/>
      <c r="D24" s="1411"/>
      <c r="E24" s="1555"/>
    </row>
    <row r="25" spans="1:5" ht="12" hidden="1" customHeight="1">
      <c r="A25" s="1399" t="s">
        <v>287</v>
      </c>
      <c r="B25" s="934" t="s">
        <v>361</v>
      </c>
      <c r="C25" s="1401"/>
      <c r="D25" s="1401"/>
      <c r="E25" s="1545"/>
    </row>
    <row r="26" spans="1:5" ht="12" hidden="1" customHeight="1">
      <c r="A26" s="1402" t="s">
        <v>288</v>
      </c>
      <c r="B26" s="935" t="s">
        <v>362</v>
      </c>
      <c r="C26" s="1413"/>
      <c r="D26" s="1413"/>
      <c r="E26" s="1556"/>
    </row>
    <row r="27" spans="1:5" ht="12" hidden="1" customHeight="1">
      <c r="A27" s="1415" t="s">
        <v>289</v>
      </c>
      <c r="B27" s="938" t="s">
        <v>363</v>
      </c>
      <c r="C27" s="1493"/>
      <c r="D27" s="1493"/>
      <c r="E27" s="1470"/>
    </row>
    <row r="28" spans="1:5" ht="60" hidden="1" customHeight="1">
      <c r="A28" s="1551" t="s">
        <v>289</v>
      </c>
      <c r="B28" s="928" t="s">
        <v>415</v>
      </c>
      <c r="C28" s="1552"/>
      <c r="D28" s="1552"/>
      <c r="E28" s="1553">
        <v>128054</v>
      </c>
    </row>
    <row r="29" spans="1:5" ht="12" customHeight="1" thickBot="1">
      <c r="A29" s="1404" t="s">
        <v>11</v>
      </c>
      <c r="B29" s="1410" t="s">
        <v>370</v>
      </c>
      <c r="C29" s="1435">
        <f>SUM(C31+C33+C39)</f>
        <v>0</v>
      </c>
      <c r="D29" s="1435">
        <f>SUM(D31+D33+D39)</f>
        <v>0</v>
      </c>
      <c r="E29" s="1554">
        <f>SUM(E31+E33+E39)</f>
        <v>0</v>
      </c>
    </row>
    <row r="30" spans="1:5" ht="12" hidden="1" customHeight="1">
      <c r="A30" s="1407" t="s">
        <v>290</v>
      </c>
      <c r="B30" s="925" t="s">
        <v>291</v>
      </c>
      <c r="C30" s="1408">
        <f>SUM(C35+C32)</f>
        <v>0</v>
      </c>
      <c r="D30" s="1408">
        <f>SUM(D35+D32)</f>
        <v>0</v>
      </c>
      <c r="E30" s="1426">
        <f>SUM(E35+E32)</f>
        <v>0</v>
      </c>
    </row>
    <row r="31" spans="1:5" ht="12" hidden="1" customHeight="1">
      <c r="A31" s="1399" t="s">
        <v>292</v>
      </c>
      <c r="B31" s="918" t="s">
        <v>293</v>
      </c>
      <c r="C31" s="1557">
        <f>SUM(C32)</f>
        <v>0</v>
      </c>
      <c r="D31" s="1557">
        <f>SUM(D32)</f>
        <v>0</v>
      </c>
      <c r="E31" s="1558">
        <f>SUM(E32)</f>
        <v>0</v>
      </c>
    </row>
    <row r="32" spans="1:5" ht="12" hidden="1" customHeight="1">
      <c r="A32" s="1417" t="s">
        <v>292</v>
      </c>
      <c r="B32" s="944" t="s">
        <v>364</v>
      </c>
      <c r="C32" s="1418"/>
      <c r="D32" s="1418"/>
      <c r="E32" s="1559"/>
    </row>
    <row r="33" spans="1:5" ht="12" hidden="1" customHeight="1">
      <c r="A33" s="1399" t="s">
        <v>367</v>
      </c>
      <c r="B33" s="945" t="s">
        <v>368</v>
      </c>
      <c r="C33" s="1557">
        <f>SUM(C37+C36+C34)</f>
        <v>0</v>
      </c>
      <c r="D33" s="1557">
        <f>SUM(D37+D36+D34)</f>
        <v>0</v>
      </c>
      <c r="E33" s="1558">
        <f>SUM(E37+E36+E34)</f>
        <v>0</v>
      </c>
    </row>
    <row r="34" spans="1:5" ht="12" hidden="1" customHeight="1">
      <c r="A34" s="1399" t="s">
        <v>294</v>
      </c>
      <c r="B34" s="946" t="s">
        <v>369</v>
      </c>
      <c r="C34" s="1401">
        <f>SUM(C35)</f>
        <v>0</v>
      </c>
      <c r="D34" s="1401">
        <f>SUM(D35)</f>
        <v>0</v>
      </c>
      <c r="E34" s="1545">
        <f>SUM(E35)</f>
        <v>0</v>
      </c>
    </row>
    <row r="35" spans="1:5" ht="12" hidden="1" customHeight="1">
      <c r="A35" s="1417" t="s">
        <v>294</v>
      </c>
      <c r="B35" s="947" t="s">
        <v>365</v>
      </c>
      <c r="C35" s="1418"/>
      <c r="D35" s="1418"/>
      <c r="E35" s="1559"/>
    </row>
    <row r="36" spans="1:5" ht="12" hidden="1" customHeight="1">
      <c r="A36" s="1399" t="s">
        <v>295</v>
      </c>
      <c r="B36" s="948" t="s">
        <v>296</v>
      </c>
      <c r="C36" s="1411"/>
      <c r="D36" s="1411"/>
      <c r="E36" s="1555"/>
    </row>
    <row r="37" spans="1:5" ht="12" hidden="1" customHeight="1">
      <c r="A37" s="1399" t="s">
        <v>297</v>
      </c>
      <c r="B37" s="948" t="s">
        <v>298</v>
      </c>
      <c r="C37" s="1411">
        <f>SUM(C38)</f>
        <v>0</v>
      </c>
      <c r="D37" s="1411">
        <f>SUM(D38)</f>
        <v>0</v>
      </c>
      <c r="E37" s="1555">
        <f>SUM(E38)</f>
        <v>0</v>
      </c>
    </row>
    <row r="38" spans="1:5" ht="12" hidden="1" customHeight="1">
      <c r="A38" s="1417" t="s">
        <v>297</v>
      </c>
      <c r="B38" s="1299" t="s">
        <v>366</v>
      </c>
      <c r="C38" s="1423"/>
      <c r="D38" s="1423"/>
      <c r="E38" s="1560"/>
    </row>
    <row r="39" spans="1:5" ht="12" hidden="1" customHeight="1">
      <c r="A39" s="1402" t="s">
        <v>299</v>
      </c>
      <c r="B39" s="920" t="s">
        <v>300</v>
      </c>
      <c r="C39" s="1429"/>
      <c r="D39" s="1429"/>
      <c r="E39" s="1561"/>
    </row>
    <row r="40" spans="1:5" ht="12" customHeight="1" thickBot="1">
      <c r="A40" s="1404" t="s">
        <v>12</v>
      </c>
      <c r="B40" s="1410" t="s">
        <v>371</v>
      </c>
      <c r="C40" s="1435">
        <f>SUM(C41:C50)</f>
        <v>0</v>
      </c>
      <c r="D40" s="1435">
        <f>SUM(D41:D50)</f>
        <v>0</v>
      </c>
      <c r="E40" s="1554">
        <f>SUM(E41:E50)</f>
        <v>626</v>
      </c>
    </row>
    <row r="41" spans="1:5" ht="12" customHeight="1">
      <c r="A41" s="1407" t="s">
        <v>301</v>
      </c>
      <c r="B41" s="925" t="s">
        <v>302</v>
      </c>
      <c r="C41" s="1408"/>
      <c r="D41" s="1408"/>
      <c r="E41" s="1426"/>
    </row>
    <row r="42" spans="1:5" ht="12" customHeight="1">
      <c r="A42" s="1399" t="s">
        <v>303</v>
      </c>
      <c r="B42" s="918" t="s">
        <v>304</v>
      </c>
      <c r="C42" s="1401"/>
      <c r="D42" s="1401"/>
      <c r="E42" s="1545"/>
    </row>
    <row r="43" spans="1:5" ht="12" customHeight="1">
      <c r="A43" s="1399" t="s">
        <v>305</v>
      </c>
      <c r="B43" s="918" t="s">
        <v>306</v>
      </c>
      <c r="C43" s="1401"/>
      <c r="D43" s="1401"/>
      <c r="E43" s="1545"/>
    </row>
    <row r="44" spans="1:5" ht="12" customHeight="1">
      <c r="A44" s="1399" t="s">
        <v>307</v>
      </c>
      <c r="B44" s="918" t="s">
        <v>308</v>
      </c>
      <c r="C44" s="1423"/>
      <c r="D44" s="1423"/>
      <c r="E44" s="1560"/>
    </row>
    <row r="45" spans="1:5" s="1512" customFormat="1" ht="12" customHeight="1">
      <c r="A45" s="1399" t="s">
        <v>309</v>
      </c>
      <c r="B45" s="918" t="s">
        <v>310</v>
      </c>
      <c r="C45" s="1401"/>
      <c r="D45" s="1401"/>
      <c r="E45" s="1545"/>
    </row>
    <row r="46" spans="1:5" ht="12" customHeight="1">
      <c r="A46" s="1399" t="s">
        <v>311</v>
      </c>
      <c r="B46" s="918" t="s">
        <v>312</v>
      </c>
      <c r="C46" s="1401"/>
      <c r="D46" s="1401"/>
      <c r="E46" s="1545"/>
    </row>
    <row r="47" spans="1:5" ht="12" customHeight="1">
      <c r="A47" s="1399" t="s">
        <v>313</v>
      </c>
      <c r="B47" s="918" t="s">
        <v>314</v>
      </c>
      <c r="C47" s="1401"/>
      <c r="D47" s="1401"/>
      <c r="E47" s="1545"/>
    </row>
    <row r="48" spans="1:5" ht="12" customHeight="1">
      <c r="A48" s="1399" t="s">
        <v>315</v>
      </c>
      <c r="B48" s="918" t="s">
        <v>316</v>
      </c>
      <c r="C48" s="1401"/>
      <c r="D48" s="1401"/>
      <c r="E48" s="1545"/>
    </row>
    <row r="49" spans="1:5" ht="12" customHeight="1">
      <c r="A49" s="1399" t="s">
        <v>317</v>
      </c>
      <c r="B49" s="918" t="s">
        <v>318</v>
      </c>
      <c r="C49" s="1401"/>
      <c r="D49" s="1401"/>
      <c r="E49" s="1545"/>
    </row>
    <row r="50" spans="1:5" ht="12" customHeight="1" thickBot="1">
      <c r="A50" s="1402" t="s">
        <v>636</v>
      </c>
      <c r="B50" s="920" t="s">
        <v>320</v>
      </c>
      <c r="C50" s="1413"/>
      <c r="D50" s="1413"/>
      <c r="E50" s="1414">
        <v>626</v>
      </c>
    </row>
    <row r="51" spans="1:5" ht="12" customHeight="1" thickBot="1">
      <c r="A51" s="1404" t="s">
        <v>13</v>
      </c>
      <c r="B51" s="1410" t="s">
        <v>372</v>
      </c>
      <c r="C51" s="1435">
        <f>SUM(C52:C56)</f>
        <v>0</v>
      </c>
      <c r="D51" s="1435">
        <f>SUM(D52:D56)</f>
        <v>0</v>
      </c>
      <c r="E51" s="1554">
        <f>SUM(E52:E56)</f>
        <v>0</v>
      </c>
    </row>
    <row r="52" spans="1:5" ht="12" hidden="1" customHeight="1">
      <c r="A52" s="1407" t="s">
        <v>322</v>
      </c>
      <c r="B52" s="925" t="s">
        <v>323</v>
      </c>
      <c r="C52" s="1427"/>
      <c r="D52" s="1427"/>
      <c r="E52" s="1562"/>
    </row>
    <row r="53" spans="1:5" s="1512" customFormat="1" ht="12" hidden="1" customHeight="1">
      <c r="A53" s="1399" t="s">
        <v>324</v>
      </c>
      <c r="B53" s="918" t="s">
        <v>325</v>
      </c>
      <c r="C53" s="1401"/>
      <c r="D53" s="1401"/>
      <c r="E53" s="1545"/>
    </row>
    <row r="54" spans="1:5" s="1512" customFormat="1" ht="12" hidden="1" customHeight="1">
      <c r="A54" s="1399" t="s">
        <v>326</v>
      </c>
      <c r="B54" s="918" t="s">
        <v>327</v>
      </c>
      <c r="C54" s="1401"/>
      <c r="D54" s="1401"/>
      <c r="E54" s="1545"/>
    </row>
    <row r="55" spans="1:5" s="1512" customFormat="1" ht="12" hidden="1" customHeight="1">
      <c r="A55" s="1399" t="s">
        <v>328</v>
      </c>
      <c r="B55" s="918" t="s">
        <v>329</v>
      </c>
      <c r="C55" s="1401"/>
      <c r="D55" s="1401"/>
      <c r="E55" s="1545"/>
    </row>
    <row r="56" spans="1:5" s="1512" customFormat="1" ht="12" hidden="1" customHeight="1">
      <c r="A56" s="1402" t="s">
        <v>330</v>
      </c>
      <c r="B56" s="920" t="s">
        <v>331</v>
      </c>
      <c r="C56" s="1429"/>
      <c r="D56" s="1429"/>
      <c r="E56" s="1561"/>
    </row>
    <row r="57" spans="1:5" ht="12" customHeight="1" thickBot="1">
      <c r="A57" s="1404" t="s">
        <v>14</v>
      </c>
      <c r="B57" s="1410" t="s">
        <v>378</v>
      </c>
      <c r="C57" s="1563">
        <f>SUM(C58:C60)</f>
        <v>0</v>
      </c>
      <c r="D57" s="1563"/>
      <c r="E57" s="1564"/>
    </row>
    <row r="58" spans="1:5" ht="11.25" hidden="1" customHeight="1">
      <c r="A58" s="1407" t="s">
        <v>332</v>
      </c>
      <c r="B58" s="925" t="s">
        <v>373</v>
      </c>
      <c r="C58" s="1427"/>
      <c r="D58" s="1427"/>
      <c r="E58" s="1562"/>
    </row>
    <row r="59" spans="1:5" ht="10.5" hidden="1" customHeight="1">
      <c r="A59" s="1399" t="s">
        <v>375</v>
      </c>
      <c r="B59" s="918" t="s">
        <v>374</v>
      </c>
      <c r="C59" s="1423"/>
      <c r="D59" s="1423"/>
      <c r="E59" s="1560"/>
    </row>
    <row r="60" spans="1:5" s="1537" customFormat="1" ht="13.5" hidden="1" customHeight="1">
      <c r="A60" s="1399" t="s">
        <v>376</v>
      </c>
      <c r="B60" s="918" t="s">
        <v>333</v>
      </c>
      <c r="C60" s="1401"/>
      <c r="D60" s="1401"/>
      <c r="E60" s="1545"/>
    </row>
    <row r="61" spans="1:5" s="1512" customFormat="1" ht="60" hidden="1" customHeight="1">
      <c r="A61" s="1432" t="s">
        <v>376</v>
      </c>
      <c r="B61" s="958" t="s">
        <v>377</v>
      </c>
      <c r="C61" s="1433"/>
      <c r="D61" s="1433"/>
      <c r="E61" s="1565"/>
    </row>
    <row r="62" spans="1:5" ht="12" customHeight="1" thickBot="1">
      <c r="A62" s="1404" t="s">
        <v>15</v>
      </c>
      <c r="B62" s="922" t="s">
        <v>384</v>
      </c>
      <c r="C62" s="1435">
        <f>SUM(C63:C65)</f>
        <v>0</v>
      </c>
      <c r="D62" s="1435">
        <f>SUM(D63:D65)</f>
        <v>0</v>
      </c>
      <c r="E62" s="1554">
        <f>SUM(E63:E65)</f>
        <v>0</v>
      </c>
    </row>
    <row r="63" spans="1:5" ht="60" hidden="1" customHeight="1">
      <c r="A63" s="1407" t="s">
        <v>334</v>
      </c>
      <c r="B63" s="925" t="s">
        <v>379</v>
      </c>
      <c r="C63" s="1408"/>
      <c r="D63" s="1408"/>
      <c r="E63" s="1426"/>
    </row>
    <row r="64" spans="1:5" ht="60" hidden="1" customHeight="1">
      <c r="A64" s="1399" t="s">
        <v>381</v>
      </c>
      <c r="B64" s="918" t="s">
        <v>380</v>
      </c>
      <c r="C64" s="1401"/>
      <c r="D64" s="1401"/>
      <c r="E64" s="1545"/>
    </row>
    <row r="65" spans="1:5" ht="60" hidden="1" customHeight="1">
      <c r="A65" s="1399" t="s">
        <v>382</v>
      </c>
      <c r="B65" s="918" t="s">
        <v>335</v>
      </c>
      <c r="C65" s="1423"/>
      <c r="D65" s="1423"/>
      <c r="E65" s="1560"/>
    </row>
    <row r="66" spans="1:5" ht="60" hidden="1" customHeight="1">
      <c r="A66" s="1432" t="s">
        <v>382</v>
      </c>
      <c r="B66" s="958" t="s">
        <v>383</v>
      </c>
      <c r="C66" s="1433"/>
      <c r="D66" s="1433"/>
      <c r="E66" s="1565"/>
    </row>
    <row r="67" spans="1:5" ht="12" customHeight="1" thickBot="1">
      <c r="A67" s="1404" t="s">
        <v>35</v>
      </c>
      <c r="B67" s="1410" t="s">
        <v>385</v>
      </c>
      <c r="C67" s="1405">
        <f>SUM(C8+C15+C22+C29+C40+C51+C57+C62)</f>
        <v>0</v>
      </c>
      <c r="D67" s="1405">
        <f>SUM(D8+D15+D22+D29+D40+D51+D57+D62)</f>
        <v>0</v>
      </c>
      <c r="E67" s="1406">
        <f>SUM(E8+E15+E22+E29+E40+E51+E57+E62)</f>
        <v>626</v>
      </c>
    </row>
    <row r="68" spans="1:5" ht="12" hidden="1" customHeight="1">
      <c r="A68" s="1438" t="s">
        <v>387</v>
      </c>
      <c r="B68" s="961" t="s">
        <v>336</v>
      </c>
      <c r="C68" s="1439">
        <f>SUM(C69:C71)</f>
        <v>0</v>
      </c>
      <c r="D68" s="1408">
        <f>SUM(D69:D71)</f>
        <v>0</v>
      </c>
      <c r="E68" s="1409">
        <f>SUM(E69:E71)</f>
        <v>0</v>
      </c>
    </row>
    <row r="69" spans="1:5" ht="12" hidden="1" customHeight="1">
      <c r="A69" s="1399" t="s">
        <v>337</v>
      </c>
      <c r="B69" s="918" t="s">
        <v>338</v>
      </c>
      <c r="C69" s="1401"/>
      <c r="D69" s="1401"/>
      <c r="E69" s="1400"/>
    </row>
    <row r="70" spans="1:5" ht="12" hidden="1" customHeight="1">
      <c r="A70" s="1399" t="s">
        <v>339</v>
      </c>
      <c r="B70" s="918" t="s">
        <v>340</v>
      </c>
      <c r="C70" s="1401"/>
      <c r="D70" s="1401"/>
      <c r="E70" s="1400"/>
    </row>
    <row r="71" spans="1:5" ht="12" hidden="1" customHeight="1">
      <c r="A71" s="1399" t="s">
        <v>341</v>
      </c>
      <c r="B71" s="962" t="s">
        <v>342</v>
      </c>
      <c r="C71" s="1411"/>
      <c r="D71" s="1411"/>
      <c r="E71" s="1412"/>
    </row>
    <row r="72" spans="1:5" ht="12" hidden="1" customHeight="1">
      <c r="A72" s="1438" t="s">
        <v>388</v>
      </c>
      <c r="B72" s="963" t="s">
        <v>343</v>
      </c>
      <c r="C72" s="1411"/>
      <c r="D72" s="1411"/>
      <c r="E72" s="1412"/>
    </row>
    <row r="73" spans="1:5" ht="12" hidden="1" customHeight="1">
      <c r="A73" s="1438" t="s">
        <v>389</v>
      </c>
      <c r="B73" s="963" t="s">
        <v>344</v>
      </c>
      <c r="C73" s="1411">
        <f>SUM(C74:C75)</f>
        <v>0</v>
      </c>
      <c r="D73" s="1411">
        <f>SUM(D74:D75)</f>
        <v>0</v>
      </c>
      <c r="E73" s="1412">
        <f>SUM(E74:E75)</f>
        <v>0</v>
      </c>
    </row>
    <row r="74" spans="1:5" ht="12" hidden="1" customHeight="1">
      <c r="A74" s="1399" t="s">
        <v>345</v>
      </c>
      <c r="B74" s="918" t="s">
        <v>346</v>
      </c>
      <c r="C74" s="1411"/>
      <c r="D74" s="1396"/>
      <c r="E74" s="1421"/>
    </row>
    <row r="75" spans="1:5" ht="12" hidden="1" customHeight="1">
      <c r="A75" s="1399" t="s">
        <v>347</v>
      </c>
      <c r="B75" s="918" t="s">
        <v>348</v>
      </c>
      <c r="C75" s="1411"/>
      <c r="D75" s="1396"/>
      <c r="E75" s="1421"/>
    </row>
    <row r="76" spans="1:5" s="1512" customFormat="1" ht="12" hidden="1" customHeight="1">
      <c r="A76" s="1566" t="s">
        <v>445</v>
      </c>
      <c r="B76" s="965" t="s">
        <v>446</v>
      </c>
      <c r="C76" s="1441"/>
      <c r="D76" s="1441"/>
      <c r="E76" s="1567"/>
    </row>
    <row r="77" spans="1:5" ht="12" customHeight="1">
      <c r="A77" s="1438" t="s">
        <v>389</v>
      </c>
      <c r="B77" s="963" t="s">
        <v>344</v>
      </c>
      <c r="C77" s="1411">
        <f>SUM(C78:C79)</f>
        <v>372599</v>
      </c>
      <c r="D77" s="1411">
        <f>SUM(D78:D79)</f>
        <v>372599</v>
      </c>
      <c r="E77" s="1412">
        <f>SUM(E78:E79)</f>
        <v>372599</v>
      </c>
    </row>
    <row r="78" spans="1:5" ht="12" customHeight="1">
      <c r="A78" s="1399" t="s">
        <v>345</v>
      </c>
      <c r="B78" s="918" t="s">
        <v>346</v>
      </c>
      <c r="C78" s="1396">
        <v>372599</v>
      </c>
      <c r="D78" s="1396">
        <v>372599</v>
      </c>
      <c r="E78" s="1421">
        <v>372599</v>
      </c>
    </row>
    <row r="79" spans="1:5" ht="12" customHeight="1">
      <c r="A79" s="1399" t="s">
        <v>347</v>
      </c>
      <c r="B79" s="918" t="s">
        <v>348</v>
      </c>
      <c r="C79" s="1411"/>
      <c r="D79" s="1396"/>
      <c r="E79" s="1421"/>
    </row>
    <row r="80" spans="1:5" s="1512" customFormat="1" ht="12" customHeight="1" thickBot="1">
      <c r="A80" s="1566" t="s">
        <v>445</v>
      </c>
      <c r="B80" s="965" t="s">
        <v>446</v>
      </c>
      <c r="C80" s="1441"/>
      <c r="D80" s="1441"/>
      <c r="E80" s="1567"/>
    </row>
    <row r="81" spans="1:5" s="1512" customFormat="1" ht="12" customHeight="1" thickBot="1">
      <c r="A81" s="1568" t="s">
        <v>531</v>
      </c>
      <c r="B81" s="1317" t="s">
        <v>532</v>
      </c>
      <c r="C81" s="1445">
        <v>44884745</v>
      </c>
      <c r="D81" s="1445">
        <v>38914745</v>
      </c>
      <c r="E81" s="1488">
        <v>37386001</v>
      </c>
    </row>
    <row r="82" spans="1:5" ht="12" customHeight="1" thickBot="1">
      <c r="A82" s="1444" t="s">
        <v>390</v>
      </c>
      <c r="B82" s="1320" t="s">
        <v>391</v>
      </c>
      <c r="C82" s="1445">
        <f>SUM(C77+C80+C81)</f>
        <v>45257344</v>
      </c>
      <c r="D82" s="1445">
        <f>SUM(D77+D80+D81)</f>
        <v>39287344</v>
      </c>
      <c r="E82" s="1446">
        <f>SUM(E77+E80+E81)</f>
        <v>37758600</v>
      </c>
    </row>
    <row r="83" spans="1:5" ht="12" customHeight="1" thickBot="1">
      <c r="A83" s="1444" t="s">
        <v>407</v>
      </c>
      <c r="B83" s="1320" t="s">
        <v>392</v>
      </c>
      <c r="C83" s="1445"/>
      <c r="D83" s="1445"/>
      <c r="E83" s="1446"/>
    </row>
    <row r="84" spans="1:5" ht="12" customHeight="1" thickBot="1">
      <c r="A84" s="1444" t="s">
        <v>408</v>
      </c>
      <c r="B84" s="1320" t="s">
        <v>393</v>
      </c>
      <c r="C84" s="1445"/>
      <c r="D84" s="1445"/>
      <c r="E84" s="1569"/>
    </row>
    <row r="85" spans="1:5" ht="12" customHeight="1" thickBot="1">
      <c r="A85" s="1444" t="s">
        <v>16</v>
      </c>
      <c r="B85" s="1322" t="s">
        <v>386</v>
      </c>
      <c r="C85" s="1445">
        <f>SUM(C82:C84)</f>
        <v>45257344</v>
      </c>
      <c r="D85" s="1445">
        <f>SUM(D82:D84)</f>
        <v>39287344</v>
      </c>
      <c r="E85" s="1569">
        <f>SUM(E82:E84)</f>
        <v>37758600</v>
      </c>
    </row>
    <row r="86" spans="1:5" ht="24.75" customHeight="1" thickBot="1">
      <c r="A86" s="1444" t="s">
        <v>17</v>
      </c>
      <c r="B86" s="1323" t="s">
        <v>409</v>
      </c>
      <c r="C86" s="1448">
        <f>SUM(C67+C85)</f>
        <v>45257344</v>
      </c>
      <c r="D86" s="1448">
        <f>SUM(D67+D85)</f>
        <v>39287344</v>
      </c>
      <c r="E86" s="1570">
        <f>SUM(E67+E85)</f>
        <v>37759226</v>
      </c>
    </row>
    <row r="87" spans="1:5">
      <c r="A87" s="1513"/>
      <c r="B87" s="1513"/>
      <c r="C87" s="1514"/>
      <c r="D87" s="1514"/>
      <c r="E87" s="1514"/>
    </row>
    <row r="88" spans="1:5" ht="13.5" thickBot="1">
      <c r="A88" s="1513"/>
      <c r="B88" s="1513"/>
      <c r="C88" s="1514"/>
      <c r="D88" s="1514"/>
      <c r="E88" s="1514"/>
    </row>
    <row r="89" spans="1:5" s="1380" customFormat="1" ht="38.1" customHeight="1" thickBot="1">
      <c r="A89" s="1571"/>
      <c r="B89" s="1572" t="s">
        <v>23</v>
      </c>
      <c r="C89" s="1388" t="s">
        <v>5</v>
      </c>
      <c r="D89" s="1388" t="s">
        <v>6</v>
      </c>
      <c r="E89" s="1389" t="s">
        <v>7</v>
      </c>
    </row>
    <row r="90" spans="1:5" s="1380" customFormat="1" ht="12" customHeight="1" thickBot="1">
      <c r="A90" s="1457">
        <v>1</v>
      </c>
      <c r="B90" s="1388">
        <v>2</v>
      </c>
      <c r="C90" s="1579">
        <v>3</v>
      </c>
      <c r="D90" s="1579">
        <v>4</v>
      </c>
      <c r="E90" s="1580">
        <v>5</v>
      </c>
    </row>
    <row r="91" spans="1:5" s="1380" customFormat="1" ht="12" customHeight="1" thickBot="1">
      <c r="A91" s="1458" t="s">
        <v>8</v>
      </c>
      <c r="B91" s="1459" t="s">
        <v>935</v>
      </c>
      <c r="C91" s="1445">
        <f>+C92+C93+C94+C95+C96</f>
        <v>44876344</v>
      </c>
      <c r="D91" s="1445">
        <f>+D92+D93+D94+D95+D96</f>
        <v>38906344</v>
      </c>
      <c r="E91" s="1488">
        <f>+E92+E93+E94+E95+E96</f>
        <v>37092495</v>
      </c>
    </row>
    <row r="92" spans="1:5" s="1380" customFormat="1" ht="12" customHeight="1">
      <c r="A92" s="1462" t="s">
        <v>217</v>
      </c>
      <c r="B92" s="1463" t="s">
        <v>24</v>
      </c>
      <c r="C92" s="1397">
        <v>37778376</v>
      </c>
      <c r="D92" s="1397">
        <v>32934436</v>
      </c>
      <c r="E92" s="1581">
        <v>31586833</v>
      </c>
    </row>
    <row r="93" spans="1:5" s="1380" customFormat="1" ht="12" customHeight="1">
      <c r="A93" s="1467" t="s">
        <v>218</v>
      </c>
      <c r="B93" s="1468" t="s">
        <v>25</v>
      </c>
      <c r="C93" s="1396">
        <v>5297968</v>
      </c>
      <c r="D93" s="1396">
        <v>4171908</v>
      </c>
      <c r="E93" s="1582">
        <v>4171908</v>
      </c>
    </row>
    <row r="94" spans="1:5" s="1380" customFormat="1" ht="12" customHeight="1">
      <c r="A94" s="1467" t="s">
        <v>219</v>
      </c>
      <c r="B94" s="1468" t="s">
        <v>26</v>
      </c>
      <c r="C94" s="1396">
        <v>1800000</v>
      </c>
      <c r="D94" s="1396">
        <v>1800000</v>
      </c>
      <c r="E94" s="1582">
        <v>1333754</v>
      </c>
    </row>
    <row r="95" spans="1:5" s="1380" customFormat="1" ht="12" customHeight="1">
      <c r="A95" s="1467" t="s">
        <v>220</v>
      </c>
      <c r="B95" s="1472" t="s">
        <v>27</v>
      </c>
      <c r="C95" s="1469"/>
      <c r="D95" s="1469"/>
      <c r="E95" s="1583"/>
    </row>
    <row r="96" spans="1:5" s="1380" customFormat="1" ht="12" customHeight="1" thickBot="1">
      <c r="A96" s="1467" t="s">
        <v>221</v>
      </c>
      <c r="B96" s="1473" t="s">
        <v>28</v>
      </c>
      <c r="C96" s="1469"/>
      <c r="D96" s="1469"/>
      <c r="E96" s="1471"/>
    </row>
    <row r="97" spans="1:5" s="1420" customFormat="1" ht="12" hidden="1" customHeight="1">
      <c r="A97" s="1474" t="s">
        <v>228</v>
      </c>
      <c r="B97" s="1478" t="s">
        <v>222</v>
      </c>
      <c r="C97" s="1476"/>
      <c r="D97" s="1476"/>
      <c r="E97" s="1477"/>
    </row>
    <row r="98" spans="1:5" s="1420" customFormat="1" ht="12" hidden="1" customHeight="1">
      <c r="A98" s="1474" t="s">
        <v>229</v>
      </c>
      <c r="B98" s="1475" t="s">
        <v>223</v>
      </c>
      <c r="C98" s="1476"/>
      <c r="D98" s="1476"/>
      <c r="E98" s="1477"/>
    </row>
    <row r="99" spans="1:5" s="1420" customFormat="1" ht="12" hidden="1" customHeight="1">
      <c r="A99" s="1474" t="s">
        <v>230</v>
      </c>
      <c r="B99" s="1475" t="s">
        <v>224</v>
      </c>
      <c r="C99" s="1476"/>
      <c r="D99" s="1476"/>
      <c r="E99" s="1477"/>
    </row>
    <row r="100" spans="1:5" s="1420" customFormat="1" ht="12" hidden="1" customHeight="1">
      <c r="A100" s="1474" t="s">
        <v>231</v>
      </c>
      <c r="B100" s="1478" t="s">
        <v>225</v>
      </c>
      <c r="C100" s="1476"/>
      <c r="D100" s="1476"/>
      <c r="E100" s="1477"/>
    </row>
    <row r="101" spans="1:5" s="1420" customFormat="1" ht="12" hidden="1" customHeight="1">
      <c r="A101" s="1479" t="s">
        <v>232</v>
      </c>
      <c r="B101" s="1480" t="s">
        <v>226</v>
      </c>
      <c r="C101" s="1476"/>
      <c r="D101" s="1476"/>
      <c r="E101" s="1477"/>
    </row>
    <row r="102" spans="1:5" s="1420" customFormat="1" ht="12" hidden="1" customHeight="1">
      <c r="A102" s="1474" t="s">
        <v>233</v>
      </c>
      <c r="B102" s="1480" t="s">
        <v>227</v>
      </c>
      <c r="C102" s="1476"/>
      <c r="D102" s="1476"/>
      <c r="E102" s="1477"/>
    </row>
    <row r="103" spans="1:5" s="1420" customFormat="1" ht="12" hidden="1" customHeight="1">
      <c r="A103" s="1481" t="s">
        <v>234</v>
      </c>
      <c r="B103" s="1475" t="s">
        <v>240</v>
      </c>
      <c r="C103" s="1476"/>
      <c r="D103" s="1476"/>
      <c r="E103" s="1477"/>
    </row>
    <row r="104" spans="1:5" s="1420" customFormat="1" ht="12" hidden="1" customHeight="1">
      <c r="A104" s="1481" t="s">
        <v>235</v>
      </c>
      <c r="B104" s="1478" t="s">
        <v>241</v>
      </c>
      <c r="C104" s="1476"/>
      <c r="D104" s="1476"/>
      <c r="E104" s="1477"/>
    </row>
    <row r="105" spans="1:5" s="1420" customFormat="1" ht="12" hidden="1" customHeight="1">
      <c r="A105" s="1481" t="s">
        <v>236</v>
      </c>
      <c r="B105" s="1480" t="s">
        <v>242</v>
      </c>
      <c r="C105" s="1476"/>
      <c r="D105" s="1476"/>
      <c r="E105" s="1477"/>
    </row>
    <row r="106" spans="1:5" s="1420" customFormat="1" ht="12" hidden="1" customHeight="1">
      <c r="A106" s="1481" t="s">
        <v>237</v>
      </c>
      <c r="B106" s="1480" t="s">
        <v>243</v>
      </c>
      <c r="C106" s="1476"/>
      <c r="D106" s="1476"/>
      <c r="E106" s="1477"/>
    </row>
    <row r="107" spans="1:5" s="1420" customFormat="1" ht="12" hidden="1" customHeight="1">
      <c r="A107" s="1481" t="s">
        <v>238</v>
      </c>
      <c r="B107" s="1480" t="s">
        <v>244</v>
      </c>
      <c r="C107" s="1476"/>
      <c r="D107" s="1476"/>
      <c r="E107" s="1477"/>
    </row>
    <row r="108" spans="1:5" s="1420" customFormat="1" ht="12" hidden="1" customHeight="1">
      <c r="A108" s="1482" t="s">
        <v>239</v>
      </c>
      <c r="B108" s="1483" t="s">
        <v>245</v>
      </c>
      <c r="C108" s="1484"/>
      <c r="D108" s="1484"/>
      <c r="E108" s="1485"/>
    </row>
    <row r="109" spans="1:5" s="1380" customFormat="1" ht="12" customHeight="1" thickBot="1">
      <c r="A109" s="1486" t="s">
        <v>9</v>
      </c>
      <c r="B109" s="1487" t="s">
        <v>936</v>
      </c>
      <c r="C109" s="1445">
        <f>+C110+C111+C112</f>
        <v>381000</v>
      </c>
      <c r="D109" s="1445">
        <f>+D110+D111+D112</f>
        <v>381000</v>
      </c>
      <c r="E109" s="1488">
        <f>+E110+E111+E112</f>
        <v>289900</v>
      </c>
    </row>
    <row r="110" spans="1:5" s="1380" customFormat="1" ht="12" customHeight="1">
      <c r="A110" s="1489" t="s">
        <v>246</v>
      </c>
      <c r="B110" s="1468" t="s">
        <v>29</v>
      </c>
      <c r="C110" s="1573">
        <v>381000</v>
      </c>
      <c r="D110" s="1573">
        <v>381000</v>
      </c>
      <c r="E110" s="1491">
        <v>289900</v>
      </c>
    </row>
    <row r="111" spans="1:5" s="1380" customFormat="1" ht="12" customHeight="1">
      <c r="A111" s="1489" t="s">
        <v>247</v>
      </c>
      <c r="B111" s="1492" t="s">
        <v>30</v>
      </c>
      <c r="C111" s="1493"/>
      <c r="D111" s="1493"/>
      <c r="E111" s="1470"/>
    </row>
    <row r="112" spans="1:5" s="1380" customFormat="1" ht="12" customHeight="1" thickBot="1">
      <c r="A112" s="1489" t="s">
        <v>248</v>
      </c>
      <c r="B112" s="1006" t="s">
        <v>249</v>
      </c>
      <c r="C112" s="1493">
        <f>SUM(C113:C120)</f>
        <v>0</v>
      </c>
      <c r="D112" s="1493">
        <f>SUM(D113:D120)</f>
        <v>0</v>
      </c>
      <c r="E112" s="1470">
        <f>SUM(E113:E120)</f>
        <v>0</v>
      </c>
    </row>
    <row r="113" spans="1:5" s="1420" customFormat="1" ht="60" hidden="1" customHeight="1">
      <c r="A113" s="1494" t="s">
        <v>250</v>
      </c>
      <c r="B113" s="1008" t="s">
        <v>264</v>
      </c>
      <c r="C113" s="1495"/>
      <c r="D113" s="1495"/>
      <c r="E113" s="1496"/>
    </row>
    <row r="114" spans="1:5" s="1420" customFormat="1" ht="60" hidden="1" customHeight="1">
      <c r="A114" s="1494" t="s">
        <v>251</v>
      </c>
      <c r="B114" s="1010" t="s">
        <v>258</v>
      </c>
      <c r="C114" s="1495"/>
      <c r="D114" s="1495"/>
      <c r="E114" s="1496"/>
    </row>
    <row r="115" spans="1:5" s="1420" customFormat="1" ht="26.25" hidden="1" thickBot="1">
      <c r="A115" s="1494" t="s">
        <v>252</v>
      </c>
      <c r="B115" s="1011" t="s">
        <v>259</v>
      </c>
      <c r="C115" s="1495"/>
      <c r="D115" s="1495"/>
      <c r="E115" s="1496"/>
    </row>
    <row r="116" spans="1:5" s="1420" customFormat="1" ht="60" hidden="1" customHeight="1">
      <c r="A116" s="1494" t="s">
        <v>253</v>
      </c>
      <c r="B116" s="1011" t="s">
        <v>260</v>
      </c>
      <c r="C116" s="1495"/>
      <c r="D116" s="1495"/>
      <c r="E116" s="1496"/>
    </row>
    <row r="117" spans="1:5" s="1420" customFormat="1" ht="60" hidden="1" customHeight="1">
      <c r="A117" s="1494" t="s">
        <v>254</v>
      </c>
      <c r="B117" s="1011" t="s">
        <v>261</v>
      </c>
      <c r="C117" s="1495"/>
      <c r="D117" s="1495"/>
      <c r="E117" s="1496"/>
    </row>
    <row r="118" spans="1:5" s="1420" customFormat="1" ht="60" hidden="1" customHeight="1">
      <c r="A118" s="1494" t="s">
        <v>255</v>
      </c>
      <c r="B118" s="1011" t="s">
        <v>262</v>
      </c>
      <c r="C118" s="1495"/>
      <c r="D118" s="1495"/>
      <c r="E118" s="1496"/>
    </row>
    <row r="119" spans="1:5" s="1420" customFormat="1" ht="60" hidden="1" customHeight="1">
      <c r="A119" s="1497" t="s">
        <v>256</v>
      </c>
      <c r="B119" s="1011" t="s">
        <v>32</v>
      </c>
      <c r="C119" s="1476"/>
      <c r="D119" s="1476"/>
      <c r="E119" s="1477"/>
    </row>
    <row r="120" spans="1:5" s="1420" customFormat="1" ht="60" hidden="1" customHeight="1">
      <c r="A120" s="1498" t="s">
        <v>257</v>
      </c>
      <c r="B120" s="1016" t="s">
        <v>263</v>
      </c>
      <c r="C120" s="1476"/>
      <c r="D120" s="1476"/>
      <c r="E120" s="1477"/>
    </row>
    <row r="121" spans="1:5" s="1380" customFormat="1" ht="12" customHeight="1" thickBot="1">
      <c r="A121" s="1486" t="s">
        <v>10</v>
      </c>
      <c r="B121" s="1499" t="s">
        <v>267</v>
      </c>
      <c r="C121" s="1460">
        <f>+C91+C109</f>
        <v>45257344</v>
      </c>
      <c r="D121" s="1460">
        <f>+D91+D109</f>
        <v>39287344</v>
      </c>
      <c r="E121" s="1461">
        <f>+E91+E109</f>
        <v>37382395</v>
      </c>
    </row>
    <row r="122" spans="1:5" s="1380" customFormat="1" ht="12" hidden="1" customHeight="1">
      <c r="A122" s="1018" t="s">
        <v>394</v>
      </c>
      <c r="B122" s="1019" t="s">
        <v>395</v>
      </c>
      <c r="C122" s="1445">
        <f>SUM(C123:C125)</f>
        <v>0</v>
      </c>
      <c r="D122" s="1445">
        <f>SUM(D123:D125)</f>
        <v>0</v>
      </c>
      <c r="E122" s="1488">
        <f>SUM(E123:E125)</f>
        <v>0</v>
      </c>
    </row>
    <row r="123" spans="1:5" s="1380" customFormat="1" ht="12" hidden="1" customHeight="1">
      <c r="A123" s="1020" t="s">
        <v>396</v>
      </c>
      <c r="B123" s="1021" t="s">
        <v>399</v>
      </c>
      <c r="C123" s="1493"/>
      <c r="D123" s="1493"/>
      <c r="E123" s="1470"/>
    </row>
    <row r="124" spans="1:5" s="1380" customFormat="1" ht="12" hidden="1" customHeight="1">
      <c r="A124" s="1022" t="s">
        <v>397</v>
      </c>
      <c r="B124" s="1023" t="s">
        <v>443</v>
      </c>
      <c r="C124" s="1493"/>
      <c r="D124" s="1493"/>
      <c r="E124" s="1470"/>
    </row>
    <row r="125" spans="1:5" s="1380" customFormat="1" ht="12" hidden="1" customHeight="1">
      <c r="A125" s="1024" t="s">
        <v>398</v>
      </c>
      <c r="B125" s="1025" t="s">
        <v>444</v>
      </c>
      <c r="C125" s="1469"/>
      <c r="D125" s="1469"/>
      <c r="E125" s="1471"/>
    </row>
    <row r="126" spans="1:5" s="1380" customFormat="1" ht="12" hidden="1" customHeight="1">
      <c r="A126" s="1018" t="s">
        <v>402</v>
      </c>
      <c r="B126" s="1019" t="s">
        <v>403</v>
      </c>
      <c r="C126" s="1500"/>
      <c r="D126" s="1500"/>
      <c r="E126" s="1501"/>
    </row>
    <row r="127" spans="1:5" s="1380" customFormat="1" ht="12" customHeight="1" thickBot="1">
      <c r="A127" s="1028" t="s">
        <v>411</v>
      </c>
      <c r="B127" s="1019" t="s">
        <v>410</v>
      </c>
      <c r="C127" s="1500">
        <f>SUM(C122+C126)</f>
        <v>0</v>
      </c>
      <c r="D127" s="1500">
        <f>SUM(D122+D126)</f>
        <v>0</v>
      </c>
      <c r="E127" s="1501">
        <f>SUM(E122+E126)</f>
        <v>0</v>
      </c>
    </row>
    <row r="128" spans="1:5" s="1380" customFormat="1" ht="12" customHeight="1" thickBot="1">
      <c r="A128" s="1028" t="s">
        <v>412</v>
      </c>
      <c r="B128" s="1019" t="s">
        <v>404</v>
      </c>
      <c r="C128" s="1500"/>
      <c r="D128" s="1500"/>
      <c r="E128" s="1501"/>
    </row>
    <row r="129" spans="1:5" s="1380" customFormat="1" ht="12" customHeight="1" thickBot="1">
      <c r="A129" s="1028" t="s">
        <v>413</v>
      </c>
      <c r="B129" s="1019" t="s">
        <v>405</v>
      </c>
      <c r="C129" s="1500"/>
      <c r="D129" s="1500"/>
      <c r="E129" s="1501"/>
    </row>
    <row r="130" spans="1:5" s="1380" customFormat="1" ht="12" customHeight="1" thickBot="1">
      <c r="A130" s="1029" t="s">
        <v>33</v>
      </c>
      <c r="B130" s="1030" t="s">
        <v>406</v>
      </c>
      <c r="C130" s="1031">
        <f>SUM(C127:C129)</f>
        <v>0</v>
      </c>
      <c r="D130" s="1031">
        <f>SUM(D127:D129)</f>
        <v>0</v>
      </c>
      <c r="E130" s="1335">
        <f>SUM(E127:E129)</f>
        <v>0</v>
      </c>
    </row>
    <row r="131" spans="1:5" s="1380" customFormat="1" ht="28.5" customHeight="1" thickBot="1">
      <c r="A131" s="1032" t="s">
        <v>12</v>
      </c>
      <c r="B131" s="1033" t="s">
        <v>414</v>
      </c>
      <c r="C131" s="1445">
        <f>SUM(C121+C130)</f>
        <v>45257344</v>
      </c>
      <c r="D131" s="1445">
        <f>SUM(D121+D130)</f>
        <v>39287344</v>
      </c>
      <c r="E131" s="1488">
        <f>SUM(E121+E130)</f>
        <v>37382395</v>
      </c>
    </row>
  </sheetData>
  <mergeCells count="2">
    <mergeCell ref="B2:D2"/>
    <mergeCell ref="B3:D3"/>
  </mergeCells>
  <pageMargins left="0.7" right="0.7" top="0.75" bottom="0.75" header="0.3" footer="0.3"/>
  <pageSetup paperSize="9" scale="8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E131"/>
  <sheetViews>
    <sheetView workbookViewId="0">
      <selection activeCell="J18" sqref="J18"/>
    </sheetView>
  </sheetViews>
  <sheetFormatPr defaultRowHeight="12.75"/>
  <cols>
    <col min="1" max="1" width="9.6640625" style="4" customWidth="1"/>
    <col min="2" max="2" width="59.33203125" style="4" customWidth="1"/>
    <col min="3" max="5" width="15.83203125" style="4" customWidth="1"/>
    <col min="6" max="16384" width="9.33203125" style="4"/>
  </cols>
  <sheetData>
    <row r="1" spans="1:5" s="2" customFormat="1" ht="21" customHeight="1" thickBot="1">
      <c r="A1" s="50"/>
      <c r="B1" s="60"/>
      <c r="C1" s="59"/>
      <c r="D1" s="59"/>
      <c r="E1" s="59" t="s">
        <v>981</v>
      </c>
    </row>
    <row r="2" spans="1:5" s="37" customFormat="1" ht="25.5" customHeight="1">
      <c r="A2" s="306"/>
      <c r="B2" s="1765" t="s">
        <v>633</v>
      </c>
      <c r="C2" s="1766"/>
      <c r="D2" s="1785"/>
      <c r="E2" s="61" t="s">
        <v>627</v>
      </c>
    </row>
    <row r="3" spans="1:5" s="37" customFormat="1" ht="16.5" thickBot="1">
      <c r="A3" s="52"/>
      <c r="B3" s="1786" t="s">
        <v>539</v>
      </c>
      <c r="C3" s="1787"/>
      <c r="D3" s="1788"/>
      <c r="E3" s="62"/>
    </row>
    <row r="4" spans="1:5" s="38" customFormat="1" ht="15.95" customHeight="1" thickBot="1">
      <c r="A4" s="53"/>
      <c r="B4" s="571"/>
      <c r="C4" s="54"/>
      <c r="D4" s="54"/>
      <c r="E4" s="54" t="s">
        <v>664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0</v>
      </c>
      <c r="D7" s="457">
        <f>SUM(D15+D8)</f>
        <v>0</v>
      </c>
      <c r="E7" s="574">
        <f>SUM(E15+E8)</f>
        <v>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0</v>
      </c>
      <c r="E15" s="431">
        <f>SUM(E16:E20)</f>
        <v>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/>
      <c r="D20" s="367"/>
      <c r="E20" s="429"/>
    </row>
    <row r="21" spans="1:5" s="40" customFormat="1" ht="60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04">
        <f>SUM(C41:C50)</f>
        <v>0</v>
      </c>
      <c r="D40" s="404">
        <f>SUM(D41:D50)</f>
        <v>0</v>
      </c>
      <c r="E40" s="441">
        <f>SUM(E41:E50)</f>
        <v>0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/>
      <c r="D42" s="370"/>
      <c r="E42" s="437"/>
    </row>
    <row r="43" spans="1:5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/>
      <c r="D46" s="370"/>
      <c r="E46" s="437"/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375" t="s">
        <v>319</v>
      </c>
      <c r="B50" s="376" t="s">
        <v>320</v>
      </c>
      <c r="C50" s="390"/>
      <c r="D50" s="390"/>
      <c r="E50" s="436"/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504">
        <f>SUM(C58:C60)</f>
        <v>0</v>
      </c>
      <c r="D57" s="504"/>
      <c r="E57" s="505"/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2"/>
    </row>
    <row r="64" spans="1:5" ht="60" hidden="1" customHeight="1">
      <c r="A64" s="365" t="s">
        <v>381</v>
      </c>
      <c r="B64" s="366" t="s">
        <v>380</v>
      </c>
      <c r="C64" s="370"/>
      <c r="D64" s="370"/>
      <c r="E64" s="437"/>
    </row>
    <row r="65" spans="1:5" ht="60" hidden="1" customHeight="1">
      <c r="A65" s="365" t="s">
        <v>382</v>
      </c>
      <c r="B65" s="366" t="s">
        <v>335</v>
      </c>
      <c r="C65" s="371"/>
      <c r="D65" s="371"/>
      <c r="E65" s="439"/>
    </row>
    <row r="66" spans="1:5" ht="60" hidden="1" customHeight="1">
      <c r="A66" s="409" t="s">
        <v>382</v>
      </c>
      <c r="B66" s="410" t="s">
        <v>383</v>
      </c>
      <c r="C66" s="411"/>
      <c r="D66" s="411"/>
      <c r="E66" s="447"/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0</v>
      </c>
      <c r="D67" s="497">
        <f>SUM(D8+D15+D22+D29+D40+D51+D57+D62)</f>
        <v>0</v>
      </c>
      <c r="E67" s="573">
        <f>SUM(E8+E15+E22+E29+E40+E51+E57+E62)</f>
        <v>0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442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437"/>
    </row>
    <row r="70" spans="1:5" ht="12" hidden="1" customHeight="1">
      <c r="A70" s="365" t="s">
        <v>339</v>
      </c>
      <c r="B70" s="366" t="s">
        <v>340</v>
      </c>
      <c r="C70" s="370"/>
      <c r="D70" s="370"/>
      <c r="E70" s="437"/>
    </row>
    <row r="71" spans="1:5" ht="12" hidden="1" customHeight="1">
      <c r="A71" s="365" t="s">
        <v>341</v>
      </c>
      <c r="B71" s="373" t="s">
        <v>342</v>
      </c>
      <c r="C71" s="372"/>
      <c r="D71" s="372"/>
      <c r="E71" s="448"/>
    </row>
    <row r="72" spans="1:5" ht="12" hidden="1" customHeight="1">
      <c r="A72" s="418" t="s">
        <v>388</v>
      </c>
      <c r="B72" s="369" t="s">
        <v>343</v>
      </c>
      <c r="C72" s="374"/>
      <c r="D72" s="374"/>
      <c r="E72" s="449"/>
    </row>
    <row r="73" spans="1:5" ht="12" hidden="1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449">
        <f>SUM(E74:E75)</f>
        <v>0</v>
      </c>
    </row>
    <row r="74" spans="1:5" ht="12" hidden="1" customHeight="1">
      <c r="A74" s="365" t="s">
        <v>345</v>
      </c>
      <c r="B74" s="366" t="s">
        <v>346</v>
      </c>
      <c r="C74" s="374"/>
      <c r="D74" s="460"/>
      <c r="E74" s="461"/>
    </row>
    <row r="75" spans="1:5" ht="12" hidden="1" customHeight="1">
      <c r="A75" s="365" t="s">
        <v>347</v>
      </c>
      <c r="B75" s="366" t="s">
        <v>348</v>
      </c>
      <c r="C75" s="374"/>
      <c r="D75" s="460"/>
      <c r="E75" s="461"/>
    </row>
    <row r="76" spans="1:5" s="41" customFormat="1" ht="12" hidden="1" customHeight="1">
      <c r="A76" s="463" t="s">
        <v>445</v>
      </c>
      <c r="B76" s="464" t="s">
        <v>446</v>
      </c>
      <c r="C76" s="462"/>
      <c r="D76" s="462"/>
      <c r="E76" s="465"/>
    </row>
    <row r="77" spans="1:5" ht="12" customHeight="1">
      <c r="A77" s="418" t="s">
        <v>389</v>
      </c>
      <c r="B77" s="369" t="s">
        <v>344</v>
      </c>
      <c r="C77" s="374">
        <f>SUM(C78:C79)</f>
        <v>0</v>
      </c>
      <c r="D77" s="374">
        <f>SUM(D78:D79)</f>
        <v>0</v>
      </c>
      <c r="E77" s="449">
        <f>SUM(E78:E79)</f>
        <v>0</v>
      </c>
    </row>
    <row r="78" spans="1:5" ht="12" customHeight="1">
      <c r="A78" s="365" t="s">
        <v>345</v>
      </c>
      <c r="B78" s="366" t="s">
        <v>346</v>
      </c>
      <c r="C78" s="374"/>
      <c r="D78" s="460"/>
      <c r="E78" s="461"/>
    </row>
    <row r="79" spans="1:5" ht="12" customHeight="1">
      <c r="A79" s="365" t="s">
        <v>347</v>
      </c>
      <c r="B79" s="366" t="s">
        <v>348</v>
      </c>
      <c r="C79" s="374"/>
      <c r="D79" s="460"/>
      <c r="E79" s="461"/>
    </row>
    <row r="80" spans="1:5" s="41" customFormat="1" ht="12" customHeight="1" thickBot="1">
      <c r="A80" s="463" t="s">
        <v>445</v>
      </c>
      <c r="B80" s="464" t="s">
        <v>446</v>
      </c>
      <c r="C80" s="462"/>
      <c r="D80" s="462"/>
      <c r="E80" s="465"/>
    </row>
    <row r="81" spans="1:5" s="41" customFormat="1" ht="12" customHeight="1" thickBot="1">
      <c r="A81" s="498" t="s">
        <v>531</v>
      </c>
      <c r="B81" s="499" t="s">
        <v>532</v>
      </c>
      <c r="C81" s="423"/>
      <c r="D81" s="156"/>
      <c r="E81" s="83"/>
    </row>
    <row r="82" spans="1:5" ht="12" customHeight="1" thickBot="1">
      <c r="A82" s="420" t="s">
        <v>390</v>
      </c>
      <c r="B82" s="421" t="s">
        <v>391</v>
      </c>
      <c r="C82" s="423">
        <f>SUM(C77+C80+C81)</f>
        <v>0</v>
      </c>
      <c r="D82" s="423">
        <f>SUM(D77+D80+D81)</f>
        <v>0</v>
      </c>
      <c r="E82" s="423">
        <f>SUM(E77+E80+E81)</f>
        <v>0</v>
      </c>
    </row>
    <row r="83" spans="1:5" ht="12" customHeight="1" thickBot="1">
      <c r="A83" s="420" t="s">
        <v>407</v>
      </c>
      <c r="B83" s="421" t="s">
        <v>392</v>
      </c>
      <c r="C83" s="423"/>
      <c r="D83" s="156"/>
      <c r="E83" s="83"/>
    </row>
    <row r="84" spans="1:5" ht="12" customHeight="1" thickBot="1">
      <c r="A84" s="420" t="s">
        <v>408</v>
      </c>
      <c r="B84" s="421" t="s">
        <v>393</v>
      </c>
      <c r="C84" s="423"/>
      <c r="D84" s="156"/>
      <c r="E84" s="83"/>
    </row>
    <row r="85" spans="1:5" ht="12" customHeight="1" thickBot="1">
      <c r="A85" s="420" t="s">
        <v>16</v>
      </c>
      <c r="B85" s="450" t="s">
        <v>386</v>
      </c>
      <c r="C85" s="423">
        <f>SUM(C82:C84)</f>
        <v>0</v>
      </c>
      <c r="D85" s="423">
        <f>SUM(D82:D84)</f>
        <v>0</v>
      </c>
      <c r="E85" s="422">
        <f>SUM(E82:E84)</f>
        <v>0</v>
      </c>
    </row>
    <row r="86" spans="1:5" ht="24.75" customHeight="1" thickBot="1">
      <c r="A86" s="420" t="s">
        <v>17</v>
      </c>
      <c r="B86" s="426" t="s">
        <v>409</v>
      </c>
      <c r="C86" s="500">
        <f>SUM(C67+C85)</f>
        <v>0</v>
      </c>
      <c r="D86" s="500">
        <f>SUM(D67+D85)</f>
        <v>0</v>
      </c>
      <c r="E86" s="877">
        <f>SUM(E67+E85)</f>
        <v>0</v>
      </c>
    </row>
    <row r="87" spans="1:5">
      <c r="A87" s="98"/>
      <c r="B87" s="98"/>
      <c r="C87" s="99"/>
      <c r="D87" s="99"/>
      <c r="E87" s="99"/>
    </row>
    <row r="88" spans="1:5" ht="13.5" thickBot="1">
      <c r="A88" s="98"/>
      <c r="B88" s="98"/>
      <c r="C88" s="99"/>
      <c r="D88" s="99"/>
      <c r="E88" s="99"/>
    </row>
    <row r="89" spans="1:5" s="21" customFormat="1" ht="38.1" customHeight="1" thickBot="1">
      <c r="A89" s="492"/>
      <c r="B89" s="493" t="s">
        <v>23</v>
      </c>
      <c r="C89" s="494" t="s">
        <v>5</v>
      </c>
      <c r="D89" s="494" t="s">
        <v>6</v>
      </c>
      <c r="E89" s="495" t="s">
        <v>7</v>
      </c>
    </row>
    <row r="90" spans="1:5" s="22" customFormat="1" ht="12" customHeight="1" thickBot="1">
      <c r="A90" s="18">
        <v>1</v>
      </c>
      <c r="B90" s="19">
        <v>2</v>
      </c>
      <c r="C90" s="19">
        <v>3</v>
      </c>
      <c r="D90" s="19">
        <v>4</v>
      </c>
      <c r="E90" s="20">
        <v>5</v>
      </c>
    </row>
    <row r="91" spans="1:5" s="21" customFormat="1" ht="12" customHeight="1" thickBot="1">
      <c r="A91" s="14" t="s">
        <v>8</v>
      </c>
      <c r="B91" s="17" t="s">
        <v>265</v>
      </c>
      <c r="C91" s="149">
        <f>+C92+C93+C94+C95+C96</f>
        <v>0</v>
      </c>
      <c r="D91" s="149">
        <f>+D92+D93+D94+D95+D96</f>
        <v>0</v>
      </c>
      <c r="E91" s="73">
        <f>+E92+E93+E94+E95+E96</f>
        <v>0</v>
      </c>
    </row>
    <row r="92" spans="1:5" s="21" customFormat="1" ht="12" customHeight="1">
      <c r="A92" s="11" t="s">
        <v>217</v>
      </c>
      <c r="B92" s="6" t="s">
        <v>24</v>
      </c>
      <c r="C92" s="152"/>
      <c r="D92" s="152"/>
      <c r="E92" s="75"/>
    </row>
    <row r="93" spans="1:5" s="21" customFormat="1" ht="12" customHeight="1">
      <c r="A93" s="9" t="s">
        <v>218</v>
      </c>
      <c r="B93" s="5" t="s">
        <v>25</v>
      </c>
      <c r="C93" s="151"/>
      <c r="D93" s="151"/>
      <c r="E93" s="76"/>
    </row>
    <row r="94" spans="1:5" s="21" customFormat="1" ht="12" customHeight="1">
      <c r="A94" s="9" t="s">
        <v>219</v>
      </c>
      <c r="B94" s="5" t="s">
        <v>26</v>
      </c>
      <c r="C94" s="154"/>
      <c r="D94" s="154"/>
      <c r="E94" s="78"/>
    </row>
    <row r="95" spans="1:5" s="21" customFormat="1" ht="12" customHeight="1">
      <c r="A95" s="9" t="s">
        <v>220</v>
      </c>
      <c r="B95" s="7" t="s">
        <v>27</v>
      </c>
      <c r="C95" s="154"/>
      <c r="D95" s="154"/>
      <c r="E95" s="78"/>
    </row>
    <row r="96" spans="1:5" s="21" customFormat="1" ht="12" customHeight="1" thickBot="1">
      <c r="A96" s="9" t="s">
        <v>221</v>
      </c>
      <c r="B96" s="12" t="s">
        <v>28</v>
      </c>
      <c r="C96" s="154"/>
      <c r="D96" s="154"/>
      <c r="E96" s="78"/>
    </row>
    <row r="97" spans="1:5" s="344" customFormat="1" ht="12" hidden="1" customHeight="1">
      <c r="A97" s="342" t="s">
        <v>228</v>
      </c>
      <c r="B97" s="343" t="s">
        <v>222</v>
      </c>
      <c r="C97" s="330"/>
      <c r="D97" s="330"/>
      <c r="E97" s="331"/>
    </row>
    <row r="98" spans="1:5" s="344" customFormat="1" ht="12" hidden="1" customHeight="1">
      <c r="A98" s="342" t="s">
        <v>229</v>
      </c>
      <c r="B98" s="345" t="s">
        <v>223</v>
      </c>
      <c r="C98" s="330"/>
      <c r="D98" s="330"/>
      <c r="E98" s="331"/>
    </row>
    <row r="99" spans="1:5" s="344" customFormat="1" ht="12" hidden="1" customHeight="1">
      <c r="A99" s="342" t="s">
        <v>230</v>
      </c>
      <c r="B99" s="345" t="s">
        <v>224</v>
      </c>
      <c r="C99" s="330"/>
      <c r="D99" s="330"/>
      <c r="E99" s="331"/>
    </row>
    <row r="100" spans="1:5" s="344" customFormat="1" ht="12" hidden="1" customHeight="1">
      <c r="A100" s="342" t="s">
        <v>231</v>
      </c>
      <c r="B100" s="343" t="s">
        <v>225</v>
      </c>
      <c r="C100" s="330"/>
      <c r="D100" s="330"/>
      <c r="E100" s="331"/>
    </row>
    <row r="101" spans="1:5" s="344" customFormat="1" ht="12" hidden="1" customHeight="1">
      <c r="A101" s="346" t="s">
        <v>232</v>
      </c>
      <c r="B101" s="347" t="s">
        <v>226</v>
      </c>
      <c r="C101" s="330"/>
      <c r="D101" s="330"/>
      <c r="E101" s="331"/>
    </row>
    <row r="102" spans="1:5" s="344" customFormat="1" ht="12" hidden="1" customHeight="1">
      <c r="A102" s="342" t="s">
        <v>233</v>
      </c>
      <c r="B102" s="347" t="s">
        <v>227</v>
      </c>
      <c r="C102" s="330"/>
      <c r="D102" s="330"/>
      <c r="E102" s="331"/>
    </row>
    <row r="103" spans="1:5" s="344" customFormat="1" ht="12" hidden="1" customHeight="1">
      <c r="A103" s="348" t="s">
        <v>234</v>
      </c>
      <c r="B103" s="345" t="s">
        <v>240</v>
      </c>
      <c r="C103" s="330"/>
      <c r="D103" s="330"/>
      <c r="E103" s="331"/>
    </row>
    <row r="104" spans="1:5" s="344" customFormat="1" ht="12" hidden="1" customHeight="1">
      <c r="A104" s="348" t="s">
        <v>235</v>
      </c>
      <c r="B104" s="343" t="s">
        <v>241</v>
      </c>
      <c r="C104" s="330"/>
      <c r="D104" s="330"/>
      <c r="E104" s="331"/>
    </row>
    <row r="105" spans="1:5" s="344" customFormat="1" ht="12" hidden="1" customHeight="1">
      <c r="A105" s="348" t="s">
        <v>236</v>
      </c>
      <c r="B105" s="347" t="s">
        <v>242</v>
      </c>
      <c r="C105" s="330"/>
      <c r="D105" s="330"/>
      <c r="E105" s="331"/>
    </row>
    <row r="106" spans="1:5" s="344" customFormat="1" ht="12" hidden="1" customHeight="1">
      <c r="A106" s="348" t="s">
        <v>237</v>
      </c>
      <c r="B106" s="347" t="s">
        <v>243</v>
      </c>
      <c r="C106" s="330"/>
      <c r="D106" s="330"/>
      <c r="E106" s="331"/>
    </row>
    <row r="107" spans="1:5" s="344" customFormat="1" ht="12" hidden="1" customHeight="1">
      <c r="A107" s="348" t="s">
        <v>238</v>
      </c>
      <c r="B107" s="347" t="s">
        <v>244</v>
      </c>
      <c r="C107" s="330"/>
      <c r="D107" s="330"/>
      <c r="E107" s="331"/>
    </row>
    <row r="108" spans="1:5" s="344" customFormat="1" ht="12" hidden="1" customHeight="1">
      <c r="A108" s="349" t="s">
        <v>239</v>
      </c>
      <c r="B108" s="350" t="s">
        <v>245</v>
      </c>
      <c r="C108" s="332"/>
      <c r="D108" s="332"/>
      <c r="E108" s="333"/>
    </row>
    <row r="109" spans="1:5" s="21" customFormat="1" ht="12" customHeight="1" thickBot="1">
      <c r="A109" s="13" t="s">
        <v>9</v>
      </c>
      <c r="B109" s="16" t="s">
        <v>266</v>
      </c>
      <c r="C109" s="150">
        <f>+C110+C111+C112</f>
        <v>0</v>
      </c>
      <c r="D109" s="150">
        <f>+D110+D111+D112</f>
        <v>0</v>
      </c>
      <c r="E109" s="74">
        <f>+E110+E111+E112</f>
        <v>0</v>
      </c>
    </row>
    <row r="110" spans="1:5" s="21" customFormat="1" ht="12" customHeight="1">
      <c r="A110" s="10" t="s">
        <v>246</v>
      </c>
      <c r="B110" s="5" t="s">
        <v>29</v>
      </c>
      <c r="C110" s="153"/>
      <c r="D110" s="153"/>
      <c r="E110" s="77"/>
    </row>
    <row r="111" spans="1:5" s="21" customFormat="1" ht="12" customHeight="1">
      <c r="A111" s="10" t="s">
        <v>247</v>
      </c>
      <c r="B111" s="8" t="s">
        <v>30</v>
      </c>
      <c r="C111" s="151"/>
      <c r="D111" s="151"/>
      <c r="E111" s="76"/>
    </row>
    <row r="112" spans="1:5" s="21" customFormat="1" ht="12" customHeight="1" thickBot="1">
      <c r="A112" s="10" t="s">
        <v>248</v>
      </c>
      <c r="B112" s="341" t="s">
        <v>249</v>
      </c>
      <c r="C112" s="151">
        <f>SUM(C113:C120)</f>
        <v>0</v>
      </c>
      <c r="D112" s="151">
        <f>SUM(D113:D120)</f>
        <v>0</v>
      </c>
      <c r="E112" s="76">
        <f>SUM(E113:E120)</f>
        <v>0</v>
      </c>
    </row>
    <row r="113" spans="1:5" s="344" customFormat="1" ht="60" hidden="1" customHeight="1">
      <c r="A113" s="351" t="s">
        <v>250</v>
      </c>
      <c r="B113" s="64" t="s">
        <v>264</v>
      </c>
      <c r="C113" s="328"/>
      <c r="D113" s="328"/>
      <c r="E113" s="329"/>
    </row>
    <row r="114" spans="1:5" s="344" customFormat="1" ht="60" hidden="1" customHeight="1">
      <c r="A114" s="351" t="s">
        <v>251</v>
      </c>
      <c r="B114" s="352" t="s">
        <v>258</v>
      </c>
      <c r="C114" s="328"/>
      <c r="D114" s="328"/>
      <c r="E114" s="329"/>
    </row>
    <row r="115" spans="1:5" s="344" customFormat="1" ht="16.5" hidden="1" thickBot="1">
      <c r="A115" s="351" t="s">
        <v>252</v>
      </c>
      <c r="B115" s="353" t="s">
        <v>259</v>
      </c>
      <c r="C115" s="328"/>
      <c r="D115" s="328"/>
      <c r="E115" s="329"/>
    </row>
    <row r="116" spans="1:5" s="344" customFormat="1" ht="60" hidden="1" customHeight="1">
      <c r="A116" s="351" t="s">
        <v>253</v>
      </c>
      <c r="B116" s="353" t="s">
        <v>260</v>
      </c>
      <c r="C116" s="354"/>
      <c r="D116" s="354"/>
      <c r="E116" s="355"/>
    </row>
    <row r="117" spans="1:5" s="344" customFormat="1" ht="60" hidden="1" customHeight="1">
      <c r="A117" s="351" t="s">
        <v>254</v>
      </c>
      <c r="B117" s="353" t="s">
        <v>261</v>
      </c>
      <c r="C117" s="354"/>
      <c r="D117" s="354"/>
      <c r="E117" s="355"/>
    </row>
    <row r="118" spans="1:5" s="344" customFormat="1" ht="60" hidden="1" customHeight="1">
      <c r="A118" s="351" t="s">
        <v>255</v>
      </c>
      <c r="B118" s="353" t="s">
        <v>262</v>
      </c>
      <c r="C118" s="354"/>
      <c r="D118" s="354"/>
      <c r="E118" s="355"/>
    </row>
    <row r="119" spans="1:5" s="344" customFormat="1" ht="60" hidden="1" customHeight="1">
      <c r="A119" s="356" t="s">
        <v>256</v>
      </c>
      <c r="B119" s="353" t="s">
        <v>32</v>
      </c>
      <c r="C119" s="357"/>
      <c r="D119" s="357"/>
      <c r="E119" s="358"/>
    </row>
    <row r="120" spans="1:5" s="344" customFormat="1" ht="60" hidden="1" customHeight="1">
      <c r="A120" s="359" t="s">
        <v>257</v>
      </c>
      <c r="B120" s="360" t="s">
        <v>263</v>
      </c>
      <c r="C120" s="357"/>
      <c r="D120" s="357"/>
      <c r="E120" s="358"/>
    </row>
    <row r="121" spans="1:5" s="21" customFormat="1" ht="12" customHeight="1" thickBot="1">
      <c r="A121" s="13" t="s">
        <v>10</v>
      </c>
      <c r="B121" s="361" t="s">
        <v>267</v>
      </c>
      <c r="C121" s="149">
        <f>+C91+C109</f>
        <v>0</v>
      </c>
      <c r="D121" s="149">
        <f>+D91+D109</f>
        <v>0</v>
      </c>
      <c r="E121" s="73">
        <f>+E91+E109</f>
        <v>0</v>
      </c>
    </row>
    <row r="122" spans="1:5" s="21" customFormat="1" ht="12" hidden="1" customHeight="1">
      <c r="A122" s="67" t="s">
        <v>394</v>
      </c>
      <c r="B122" s="424" t="s">
        <v>395</v>
      </c>
      <c r="C122" s="150">
        <f>SUM(C123:C125)</f>
        <v>0</v>
      </c>
      <c r="D122" s="150">
        <f>SUM(D123:D125)</f>
        <v>0</v>
      </c>
      <c r="E122" s="74">
        <f>SUM(E123:E125)</f>
        <v>0</v>
      </c>
    </row>
    <row r="123" spans="1:5" s="21" customFormat="1" ht="12" hidden="1" customHeight="1">
      <c r="A123" s="68" t="s">
        <v>396</v>
      </c>
      <c r="B123" s="69" t="s">
        <v>399</v>
      </c>
      <c r="C123" s="151"/>
      <c r="D123" s="151"/>
      <c r="E123" s="76"/>
    </row>
    <row r="124" spans="1:5" s="21" customFormat="1" ht="12" hidden="1" customHeight="1">
      <c r="A124" s="66" t="s">
        <v>397</v>
      </c>
      <c r="B124" s="63" t="s">
        <v>443</v>
      </c>
      <c r="C124" s="151"/>
      <c r="D124" s="151"/>
      <c r="E124" s="76"/>
    </row>
    <row r="125" spans="1:5" s="21" customFormat="1" ht="12" hidden="1" customHeight="1">
      <c r="A125" s="70" t="s">
        <v>398</v>
      </c>
      <c r="B125" s="71" t="s">
        <v>444</v>
      </c>
      <c r="C125" s="154"/>
      <c r="D125" s="154"/>
      <c r="E125" s="78"/>
    </row>
    <row r="126" spans="1:5" s="21" customFormat="1" ht="12" hidden="1" customHeight="1">
      <c r="A126" s="67" t="s">
        <v>402</v>
      </c>
      <c r="B126" s="424" t="s">
        <v>403</v>
      </c>
      <c r="C126" s="157"/>
      <c r="D126" s="157"/>
      <c r="E126" s="158"/>
    </row>
    <row r="127" spans="1:5" s="21" customFormat="1" ht="12" customHeight="1" thickBot="1">
      <c r="A127" s="425" t="s">
        <v>411</v>
      </c>
      <c r="B127" s="424" t="s">
        <v>410</v>
      </c>
      <c r="C127" s="157">
        <f>SUM(C122+C126)</f>
        <v>0</v>
      </c>
      <c r="D127" s="157">
        <f>SUM(D122+D126)</f>
        <v>0</v>
      </c>
      <c r="E127" s="158">
        <f>SUM(E122+E126)</f>
        <v>0</v>
      </c>
    </row>
    <row r="128" spans="1:5" s="21" customFormat="1" ht="12" customHeight="1" thickBot="1">
      <c r="A128" s="425" t="s">
        <v>412</v>
      </c>
      <c r="B128" s="424" t="s">
        <v>404</v>
      </c>
      <c r="C128" s="157"/>
      <c r="D128" s="157"/>
      <c r="E128" s="158"/>
    </row>
    <row r="129" spans="1:5" s="21" customFormat="1" ht="12" customHeight="1" thickBot="1">
      <c r="A129" s="425" t="s">
        <v>413</v>
      </c>
      <c r="B129" s="424" t="s">
        <v>405</v>
      </c>
      <c r="C129" s="157"/>
      <c r="D129" s="157"/>
      <c r="E129" s="158"/>
    </row>
    <row r="130" spans="1:5" s="21" customFormat="1" ht="12" customHeight="1" thickBot="1">
      <c r="A130" s="65" t="s">
        <v>33</v>
      </c>
      <c r="B130" s="92" t="s">
        <v>406</v>
      </c>
      <c r="C130" s="159">
        <f>SUM(C127:C129)</f>
        <v>0</v>
      </c>
      <c r="D130" s="159">
        <f>SUM(D127:D129)</f>
        <v>0</v>
      </c>
      <c r="E130" s="80">
        <f>SUM(E127:E129)</f>
        <v>0</v>
      </c>
    </row>
    <row r="131" spans="1:5" s="1" customFormat="1" ht="28.5" customHeight="1" thickBot="1">
      <c r="A131" s="72" t="s">
        <v>12</v>
      </c>
      <c r="B131" s="93" t="s">
        <v>414</v>
      </c>
      <c r="C131" s="502">
        <f>SUM(C121+C130)</f>
        <v>0</v>
      </c>
      <c r="D131" s="502">
        <f>SUM(D121+D130)</f>
        <v>0</v>
      </c>
      <c r="E131" s="877">
        <f>SUM(E112+E130)</f>
        <v>0</v>
      </c>
    </row>
  </sheetData>
  <mergeCells count="2">
    <mergeCell ref="B2:D2"/>
    <mergeCell ref="B3:D3"/>
  </mergeCells>
  <pageMargins left="0.7" right="0.7" top="0.75" bottom="0.75" header="0.3" footer="0.3"/>
  <pageSetup paperSize="9" scale="8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E131"/>
  <sheetViews>
    <sheetView workbookViewId="0">
      <selection activeCell="I6" sqref="I6:J6"/>
    </sheetView>
  </sheetViews>
  <sheetFormatPr defaultRowHeight="12.75"/>
  <cols>
    <col min="1" max="1" width="9.6640625" style="4" customWidth="1"/>
    <col min="2" max="2" width="59.33203125" style="4" customWidth="1"/>
    <col min="3" max="5" width="15.83203125" style="4" customWidth="1"/>
    <col min="6" max="16384" width="9.33203125" style="4"/>
  </cols>
  <sheetData>
    <row r="1" spans="1:5" s="2" customFormat="1" ht="21" customHeight="1" thickBot="1">
      <c r="A1" s="50"/>
      <c r="B1" s="60"/>
      <c r="C1" s="59"/>
      <c r="D1" s="59"/>
      <c r="E1" s="59" t="s">
        <v>982</v>
      </c>
    </row>
    <row r="2" spans="1:5" s="37" customFormat="1" ht="25.5" customHeight="1">
      <c r="A2" s="306"/>
      <c r="B2" s="1765" t="s">
        <v>633</v>
      </c>
      <c r="C2" s="1766"/>
      <c r="D2" s="1785"/>
      <c r="E2" s="61" t="s">
        <v>627</v>
      </c>
    </row>
    <row r="3" spans="1:5" s="37" customFormat="1" ht="16.5" thickBot="1">
      <c r="A3" s="52"/>
      <c r="B3" s="1786" t="s">
        <v>600</v>
      </c>
      <c r="C3" s="1787"/>
      <c r="D3" s="1788"/>
      <c r="E3" s="62"/>
    </row>
    <row r="4" spans="1:5" s="38" customFormat="1" ht="15.95" customHeight="1" thickBot="1">
      <c r="A4" s="53"/>
      <c r="B4" s="571"/>
      <c r="C4" s="54"/>
      <c r="D4" s="54"/>
      <c r="E4" s="54" t="s">
        <v>664</v>
      </c>
    </row>
    <row r="5" spans="1:5" ht="24.75" thickBot="1">
      <c r="A5" s="307"/>
      <c r="B5" s="55" t="s">
        <v>122</v>
      </c>
      <c r="C5" s="148" t="s">
        <v>5</v>
      </c>
      <c r="D5" s="148" t="s">
        <v>6</v>
      </c>
      <c r="E5" s="56" t="s">
        <v>7</v>
      </c>
    </row>
    <row r="6" spans="1:5" s="29" customFormat="1" ht="12.95" customHeight="1" thickBot="1">
      <c r="A6" s="48">
        <v>1</v>
      </c>
      <c r="B6" s="48">
        <v>2</v>
      </c>
      <c r="C6" s="48">
        <v>3</v>
      </c>
      <c r="D6" s="166">
        <v>4</v>
      </c>
      <c r="E6" s="165">
        <v>5</v>
      </c>
    </row>
    <row r="7" spans="1:5" s="29" customFormat="1" ht="12" customHeight="1" thickBot="1">
      <c r="A7" s="386" t="s">
        <v>8</v>
      </c>
      <c r="B7" s="466" t="s">
        <v>440</v>
      </c>
      <c r="C7" s="457">
        <f>SUM(C15+C8)</f>
        <v>0</v>
      </c>
      <c r="D7" s="457">
        <f>SUM(D15+D8)</f>
        <v>0</v>
      </c>
      <c r="E7" s="574">
        <f>SUM(E15+E8)</f>
        <v>0</v>
      </c>
    </row>
    <row r="8" spans="1:5" s="39" customFormat="1" ht="12" customHeight="1" thickBot="1">
      <c r="A8" s="455" t="s">
        <v>441</v>
      </c>
      <c r="B8" s="389" t="s">
        <v>350</v>
      </c>
      <c r="C8" s="385">
        <f>SUM(C9:C14)</f>
        <v>0</v>
      </c>
      <c r="D8" s="385">
        <f>SUM(D9:D14)</f>
        <v>0</v>
      </c>
      <c r="E8" s="427">
        <f>SUM(E9:E14)</f>
        <v>0</v>
      </c>
    </row>
    <row r="9" spans="1:5" s="40" customFormat="1" ht="12" hidden="1" customHeight="1">
      <c r="A9" s="362" t="s">
        <v>269</v>
      </c>
      <c r="B9" s="363" t="s">
        <v>270</v>
      </c>
      <c r="C9" s="451"/>
      <c r="D9" s="451"/>
      <c r="E9" s="452"/>
    </row>
    <row r="10" spans="1:5" s="40" customFormat="1" ht="12" hidden="1" customHeight="1">
      <c r="A10" s="365" t="s">
        <v>271</v>
      </c>
      <c r="B10" s="366" t="s">
        <v>351</v>
      </c>
      <c r="C10" s="367"/>
      <c r="D10" s="367"/>
      <c r="E10" s="429"/>
    </row>
    <row r="11" spans="1:5" s="40" customFormat="1" ht="12" hidden="1" customHeight="1">
      <c r="A11" s="365" t="s">
        <v>272</v>
      </c>
      <c r="B11" s="366" t="s">
        <v>273</v>
      </c>
      <c r="C11" s="367"/>
      <c r="D11" s="367"/>
      <c r="E11" s="429"/>
    </row>
    <row r="12" spans="1:5" s="40" customFormat="1" ht="12" hidden="1" customHeight="1">
      <c r="A12" s="365" t="s">
        <v>274</v>
      </c>
      <c r="B12" s="366" t="s">
        <v>275</v>
      </c>
      <c r="C12" s="367"/>
      <c r="D12" s="367"/>
      <c r="E12" s="429"/>
    </row>
    <row r="13" spans="1:5" s="39" customFormat="1" ht="12" hidden="1" customHeight="1">
      <c r="A13" s="365" t="s">
        <v>276</v>
      </c>
      <c r="B13" s="366" t="s">
        <v>352</v>
      </c>
      <c r="C13" s="367"/>
      <c r="D13" s="367"/>
      <c r="E13" s="429"/>
    </row>
    <row r="14" spans="1:5" s="39" customFormat="1" ht="12" hidden="1" customHeight="1">
      <c r="A14" s="375" t="s">
        <v>277</v>
      </c>
      <c r="B14" s="376" t="s">
        <v>353</v>
      </c>
      <c r="C14" s="377"/>
      <c r="D14" s="453"/>
      <c r="E14" s="454"/>
    </row>
    <row r="15" spans="1:5" s="39" customFormat="1" ht="12" customHeight="1" thickBot="1">
      <c r="A15" s="456" t="s">
        <v>442</v>
      </c>
      <c r="B15" s="382" t="s">
        <v>358</v>
      </c>
      <c r="C15" s="383">
        <f>SUM(C16:C20)</f>
        <v>0</v>
      </c>
      <c r="D15" s="383">
        <f>SUM(D16:D20)</f>
        <v>0</v>
      </c>
      <c r="E15" s="431">
        <f>SUM(E16:E20)</f>
        <v>0</v>
      </c>
    </row>
    <row r="16" spans="1:5" s="39" customFormat="1" ht="12" customHeight="1">
      <c r="A16" s="378" t="s">
        <v>278</v>
      </c>
      <c r="B16" s="379" t="s">
        <v>279</v>
      </c>
      <c r="C16" s="380"/>
      <c r="D16" s="380"/>
      <c r="E16" s="432"/>
    </row>
    <row r="17" spans="1:5" s="39" customFormat="1" ht="12" customHeight="1">
      <c r="A17" s="365" t="s">
        <v>280</v>
      </c>
      <c r="B17" s="366" t="s">
        <v>354</v>
      </c>
      <c r="C17" s="367"/>
      <c r="D17" s="367"/>
      <c r="E17" s="429"/>
    </row>
    <row r="18" spans="1:5" s="39" customFormat="1" ht="12" customHeight="1">
      <c r="A18" s="365" t="s">
        <v>281</v>
      </c>
      <c r="B18" s="488" t="s">
        <v>355</v>
      </c>
      <c r="C18" s="367"/>
      <c r="D18" s="367"/>
      <c r="E18" s="429"/>
    </row>
    <row r="19" spans="1:5" s="39" customFormat="1" ht="12" customHeight="1">
      <c r="A19" s="365" t="s">
        <v>282</v>
      </c>
      <c r="B19" s="488" t="s">
        <v>356</v>
      </c>
      <c r="C19" s="367"/>
      <c r="D19" s="367"/>
      <c r="E19" s="429"/>
    </row>
    <row r="20" spans="1:5" s="40" customFormat="1" ht="12" customHeight="1" thickBot="1">
      <c r="A20" s="365" t="s">
        <v>283</v>
      </c>
      <c r="B20" s="366" t="s">
        <v>357</v>
      </c>
      <c r="C20" s="367"/>
      <c r="D20" s="367"/>
      <c r="E20" s="429"/>
    </row>
    <row r="21" spans="1:5" s="40" customFormat="1" ht="60" hidden="1" customHeight="1">
      <c r="A21" s="414" t="s">
        <v>283</v>
      </c>
      <c r="B21" s="415" t="s">
        <v>415</v>
      </c>
      <c r="C21" s="416"/>
      <c r="D21" s="416"/>
      <c r="E21" s="433">
        <v>19249</v>
      </c>
    </row>
    <row r="22" spans="1:5" s="40" customFormat="1" ht="12" customHeight="1" thickBot="1">
      <c r="A22" s="381" t="s">
        <v>10</v>
      </c>
      <c r="B22" s="392" t="s">
        <v>359</v>
      </c>
      <c r="C22" s="383">
        <f>SUM(C23:C27)</f>
        <v>0</v>
      </c>
      <c r="D22" s="383">
        <f>SUM(D23:D27)</f>
        <v>0</v>
      </c>
      <c r="E22" s="431">
        <f>SUM(E23:E27)</f>
        <v>0</v>
      </c>
    </row>
    <row r="23" spans="1:5" s="39" customFormat="1" ht="12" hidden="1" customHeight="1">
      <c r="A23" s="378" t="s">
        <v>284</v>
      </c>
      <c r="B23" s="379" t="s">
        <v>285</v>
      </c>
      <c r="C23" s="391"/>
      <c r="D23" s="403"/>
      <c r="E23" s="442"/>
    </row>
    <row r="24" spans="1:5" s="40" customFormat="1" ht="12" hidden="1" customHeight="1">
      <c r="A24" s="365" t="s">
        <v>286</v>
      </c>
      <c r="B24" s="366" t="s">
        <v>360</v>
      </c>
      <c r="C24" s="368"/>
      <c r="D24" s="368"/>
      <c r="E24" s="435"/>
    </row>
    <row r="25" spans="1:5" s="40" customFormat="1" ht="12" hidden="1" customHeight="1">
      <c r="A25" s="365" t="s">
        <v>287</v>
      </c>
      <c r="B25" s="488" t="s">
        <v>361</v>
      </c>
      <c r="C25" s="367"/>
      <c r="D25" s="367"/>
      <c r="E25" s="429"/>
    </row>
    <row r="26" spans="1:5" s="40" customFormat="1" ht="12" hidden="1" customHeight="1">
      <c r="A26" s="375" t="s">
        <v>288</v>
      </c>
      <c r="B26" s="489" t="s">
        <v>362</v>
      </c>
      <c r="C26" s="390"/>
      <c r="D26" s="390"/>
      <c r="E26" s="436"/>
    </row>
    <row r="27" spans="1:5" s="40" customFormat="1" ht="12" hidden="1" customHeight="1">
      <c r="A27" s="413" t="s">
        <v>289</v>
      </c>
      <c r="B27" s="412" t="s">
        <v>363</v>
      </c>
      <c r="C27" s="151"/>
      <c r="D27" s="151"/>
      <c r="E27" s="76"/>
    </row>
    <row r="28" spans="1:5" s="40" customFormat="1" ht="60" hidden="1" customHeight="1">
      <c r="A28" s="414" t="s">
        <v>289</v>
      </c>
      <c r="B28" s="415" t="s">
        <v>415</v>
      </c>
      <c r="C28" s="416"/>
      <c r="D28" s="416"/>
      <c r="E28" s="433">
        <v>128054</v>
      </c>
    </row>
    <row r="29" spans="1:5" s="40" customFormat="1" ht="12" customHeight="1" thickBot="1">
      <c r="A29" s="381" t="s">
        <v>11</v>
      </c>
      <c r="B29" s="392" t="s">
        <v>370</v>
      </c>
      <c r="C29" s="383">
        <f>SUM(C31+C33+C39)</f>
        <v>0</v>
      </c>
      <c r="D29" s="383">
        <f>SUM(D31+D33+D39)</f>
        <v>0</v>
      </c>
      <c r="E29" s="431">
        <f>SUM(E31+E33+E39)</f>
        <v>0</v>
      </c>
    </row>
    <row r="30" spans="1:5" s="40" customFormat="1" ht="12" hidden="1" customHeight="1">
      <c r="A30" s="378" t="s">
        <v>290</v>
      </c>
      <c r="B30" s="379" t="s">
        <v>291</v>
      </c>
      <c r="C30" s="380">
        <f>SUM(C35+C32)</f>
        <v>0</v>
      </c>
      <c r="D30" s="380">
        <f>SUM(D35+D32)</f>
        <v>0</v>
      </c>
      <c r="E30" s="432">
        <f>SUM(E35+E32)</f>
        <v>0</v>
      </c>
    </row>
    <row r="31" spans="1:5" s="40" customFormat="1" ht="12" hidden="1" customHeight="1">
      <c r="A31" s="365" t="s">
        <v>292</v>
      </c>
      <c r="B31" s="366" t="s">
        <v>293</v>
      </c>
      <c r="C31" s="458">
        <f>SUM(C32)</f>
        <v>0</v>
      </c>
      <c r="D31" s="458">
        <f>SUM(D32)</f>
        <v>0</v>
      </c>
      <c r="E31" s="459">
        <f>SUM(E32)</f>
        <v>0</v>
      </c>
    </row>
    <row r="32" spans="1:5" s="40" customFormat="1" ht="12" hidden="1" customHeight="1">
      <c r="A32" s="393" t="s">
        <v>292</v>
      </c>
      <c r="B32" s="394" t="s">
        <v>364</v>
      </c>
      <c r="C32" s="395"/>
      <c r="D32" s="395"/>
      <c r="E32" s="438"/>
    </row>
    <row r="33" spans="1:5" s="40" customFormat="1" ht="12" hidden="1" customHeight="1">
      <c r="A33" s="365" t="s">
        <v>367</v>
      </c>
      <c r="B33" s="397" t="s">
        <v>368</v>
      </c>
      <c r="C33" s="458">
        <f>SUM(C37+C36+C34)</f>
        <v>0</v>
      </c>
      <c r="D33" s="458">
        <f>SUM(D37+D36+D34)</f>
        <v>0</v>
      </c>
      <c r="E33" s="459">
        <f>SUM(E37+E36+E34)</f>
        <v>0</v>
      </c>
    </row>
    <row r="34" spans="1:5" s="40" customFormat="1" ht="12" hidden="1" customHeight="1">
      <c r="A34" s="365" t="s">
        <v>294</v>
      </c>
      <c r="B34" s="398" t="s">
        <v>369</v>
      </c>
      <c r="C34" s="370">
        <f>SUM(C35)</f>
        <v>0</v>
      </c>
      <c r="D34" s="370">
        <f>SUM(D35)</f>
        <v>0</v>
      </c>
      <c r="E34" s="437">
        <f>SUM(E35)</f>
        <v>0</v>
      </c>
    </row>
    <row r="35" spans="1:5" s="40" customFormat="1" ht="12" hidden="1" customHeight="1">
      <c r="A35" s="393" t="s">
        <v>294</v>
      </c>
      <c r="B35" s="399" t="s">
        <v>365</v>
      </c>
      <c r="C35" s="395"/>
      <c r="D35" s="395"/>
      <c r="E35" s="438"/>
    </row>
    <row r="36" spans="1:5" s="40" customFormat="1" ht="12" hidden="1" customHeight="1">
      <c r="A36" s="365" t="s">
        <v>295</v>
      </c>
      <c r="B36" s="400" t="s">
        <v>296</v>
      </c>
      <c r="C36" s="368"/>
      <c r="D36" s="368"/>
      <c r="E36" s="435"/>
    </row>
    <row r="37" spans="1:5" s="40" customFormat="1" ht="12" hidden="1" customHeight="1">
      <c r="A37" s="365" t="s">
        <v>297</v>
      </c>
      <c r="B37" s="400" t="s">
        <v>298</v>
      </c>
      <c r="C37" s="372">
        <f>SUM(C38)</f>
        <v>0</v>
      </c>
      <c r="D37" s="372">
        <f>SUM(D38)</f>
        <v>0</v>
      </c>
      <c r="E37" s="448">
        <f>SUM(E38)</f>
        <v>0</v>
      </c>
    </row>
    <row r="38" spans="1:5" s="40" customFormat="1" ht="12" hidden="1" customHeight="1">
      <c r="A38" s="393" t="s">
        <v>297</v>
      </c>
      <c r="B38" s="401" t="s">
        <v>366</v>
      </c>
      <c r="C38" s="371"/>
      <c r="D38" s="371"/>
      <c r="E38" s="439"/>
    </row>
    <row r="39" spans="1:5" s="40" customFormat="1" ht="12" hidden="1" customHeight="1">
      <c r="A39" s="375" t="s">
        <v>299</v>
      </c>
      <c r="B39" s="376" t="s">
        <v>300</v>
      </c>
      <c r="C39" s="406"/>
      <c r="D39" s="406"/>
      <c r="E39" s="444"/>
    </row>
    <row r="40" spans="1:5" s="40" customFormat="1" ht="12" customHeight="1" thickBot="1">
      <c r="A40" s="381" t="s">
        <v>12</v>
      </c>
      <c r="B40" s="392" t="s">
        <v>371</v>
      </c>
      <c r="C40" s="404">
        <f>SUM(C41:C50)</f>
        <v>0</v>
      </c>
      <c r="D40" s="404">
        <f>SUM(D41:D50)</f>
        <v>0</v>
      </c>
      <c r="E40" s="441">
        <f>SUM(E41:E50)</f>
        <v>0</v>
      </c>
    </row>
    <row r="41" spans="1:5" s="40" customFormat="1" ht="12" customHeight="1">
      <c r="A41" s="378" t="s">
        <v>301</v>
      </c>
      <c r="B41" s="379" t="s">
        <v>302</v>
      </c>
      <c r="C41" s="403"/>
      <c r="D41" s="403"/>
      <c r="E41" s="442"/>
    </row>
    <row r="42" spans="1:5" s="40" customFormat="1" ht="12" customHeight="1">
      <c r="A42" s="365" t="s">
        <v>303</v>
      </c>
      <c r="B42" s="366" t="s">
        <v>304</v>
      </c>
      <c r="C42" s="370"/>
      <c r="D42" s="370"/>
      <c r="E42" s="437"/>
    </row>
    <row r="43" spans="1:5" s="40" customFormat="1" ht="12" customHeight="1">
      <c r="A43" s="365" t="s">
        <v>305</v>
      </c>
      <c r="B43" s="366" t="s">
        <v>306</v>
      </c>
      <c r="C43" s="370"/>
      <c r="D43" s="370"/>
      <c r="E43" s="437"/>
    </row>
    <row r="44" spans="1:5" s="40" customFormat="1" ht="12" customHeight="1">
      <c r="A44" s="365" t="s">
        <v>307</v>
      </c>
      <c r="B44" s="366" t="s">
        <v>308</v>
      </c>
      <c r="C44" s="371"/>
      <c r="D44" s="371"/>
      <c r="E44" s="439"/>
    </row>
    <row r="45" spans="1:5" s="39" customFormat="1" ht="12" customHeight="1">
      <c r="A45" s="365" t="s">
        <v>309</v>
      </c>
      <c r="B45" s="366" t="s">
        <v>310</v>
      </c>
      <c r="C45" s="370"/>
      <c r="D45" s="370"/>
      <c r="E45" s="437"/>
    </row>
    <row r="46" spans="1:5" s="40" customFormat="1" ht="12" customHeight="1">
      <c r="A46" s="365" t="s">
        <v>311</v>
      </c>
      <c r="B46" s="366" t="s">
        <v>312</v>
      </c>
      <c r="C46" s="370"/>
      <c r="D46" s="370"/>
      <c r="E46" s="437"/>
    </row>
    <row r="47" spans="1:5" s="40" customFormat="1" ht="12" customHeight="1">
      <c r="A47" s="365" t="s">
        <v>313</v>
      </c>
      <c r="B47" s="366" t="s">
        <v>314</v>
      </c>
      <c r="C47" s="370"/>
      <c r="D47" s="370"/>
      <c r="E47" s="437"/>
    </row>
    <row r="48" spans="1:5" s="40" customFormat="1" ht="12" customHeight="1">
      <c r="A48" s="365" t="s">
        <v>315</v>
      </c>
      <c r="B48" s="366" t="s">
        <v>316</v>
      </c>
      <c r="C48" s="370"/>
      <c r="D48" s="370"/>
      <c r="E48" s="437"/>
    </row>
    <row r="49" spans="1:5" s="40" customFormat="1" ht="12" customHeight="1">
      <c r="A49" s="365" t="s">
        <v>317</v>
      </c>
      <c r="B49" s="366" t="s">
        <v>318</v>
      </c>
      <c r="C49" s="370"/>
      <c r="D49" s="370"/>
      <c r="E49" s="437"/>
    </row>
    <row r="50" spans="1:5" s="40" customFormat="1" ht="12" customHeight="1" thickBot="1">
      <c r="A50" s="375" t="s">
        <v>319</v>
      </c>
      <c r="B50" s="376" t="s">
        <v>320</v>
      </c>
      <c r="C50" s="390"/>
      <c r="D50" s="390"/>
      <c r="E50" s="436"/>
    </row>
    <row r="51" spans="1:5" s="40" customFormat="1" ht="12" customHeight="1" thickBot="1">
      <c r="A51" s="381" t="s">
        <v>13</v>
      </c>
      <c r="B51" s="392" t="s">
        <v>372</v>
      </c>
      <c r="C51" s="383">
        <f>SUM(C52:C56)</f>
        <v>0</v>
      </c>
      <c r="D51" s="383">
        <f>SUM(D52:D56)</f>
        <v>0</v>
      </c>
      <c r="E51" s="431">
        <f>SUM(E52:E56)</f>
        <v>0</v>
      </c>
    </row>
    <row r="52" spans="1:5" s="40" customFormat="1" ht="12" hidden="1" customHeight="1">
      <c r="A52" s="378" t="s">
        <v>322</v>
      </c>
      <c r="B52" s="379" t="s">
        <v>323</v>
      </c>
      <c r="C52" s="405"/>
      <c r="D52" s="405"/>
      <c r="E52" s="443"/>
    </row>
    <row r="53" spans="1:5" s="39" customFormat="1" ht="12" hidden="1" customHeight="1">
      <c r="A53" s="365" t="s">
        <v>324</v>
      </c>
      <c r="B53" s="366" t="s">
        <v>325</v>
      </c>
      <c r="C53" s="370"/>
      <c r="D53" s="370"/>
      <c r="E53" s="437"/>
    </row>
    <row r="54" spans="1:5" s="39" customFormat="1" ht="12" hidden="1" customHeight="1">
      <c r="A54" s="365" t="s">
        <v>326</v>
      </c>
      <c r="B54" s="366" t="s">
        <v>327</v>
      </c>
      <c r="C54" s="370"/>
      <c r="D54" s="370"/>
      <c r="E54" s="437"/>
    </row>
    <row r="55" spans="1:5" s="39" customFormat="1" ht="12" hidden="1" customHeight="1">
      <c r="A55" s="365" t="s">
        <v>328</v>
      </c>
      <c r="B55" s="366" t="s">
        <v>329</v>
      </c>
      <c r="C55" s="370"/>
      <c r="D55" s="370"/>
      <c r="E55" s="437"/>
    </row>
    <row r="56" spans="1:5" s="39" customFormat="1" ht="12" hidden="1" customHeight="1">
      <c r="A56" s="375" t="s">
        <v>330</v>
      </c>
      <c r="B56" s="376" t="s">
        <v>331</v>
      </c>
      <c r="C56" s="406"/>
      <c r="D56" s="406"/>
      <c r="E56" s="444"/>
    </row>
    <row r="57" spans="1:5" s="40" customFormat="1" ht="12" customHeight="1" thickBot="1">
      <c r="A57" s="381" t="s">
        <v>14</v>
      </c>
      <c r="B57" s="392" t="s">
        <v>378</v>
      </c>
      <c r="C57" s="504">
        <f>SUM(C58:C60)</f>
        <v>0</v>
      </c>
      <c r="D57" s="504"/>
      <c r="E57" s="505"/>
    </row>
    <row r="58" spans="1:5" s="40" customFormat="1" ht="11.25" hidden="1" customHeight="1">
      <c r="A58" s="378" t="s">
        <v>332</v>
      </c>
      <c r="B58" s="379" t="s">
        <v>373</v>
      </c>
      <c r="C58" s="407"/>
      <c r="D58" s="407"/>
      <c r="E58" s="446"/>
    </row>
    <row r="59" spans="1:5" ht="10.5" hidden="1" customHeight="1">
      <c r="A59" s="365" t="s">
        <v>375</v>
      </c>
      <c r="B59" s="366" t="s">
        <v>374</v>
      </c>
      <c r="C59" s="371"/>
      <c r="D59" s="371"/>
      <c r="E59" s="439"/>
    </row>
    <row r="60" spans="1:5" s="29" customFormat="1" ht="13.5" hidden="1" customHeight="1">
      <c r="A60" s="365" t="s">
        <v>376</v>
      </c>
      <c r="B60" s="366" t="s">
        <v>333</v>
      </c>
      <c r="C60" s="370"/>
      <c r="D60" s="370"/>
      <c r="E60" s="437"/>
    </row>
    <row r="61" spans="1:5" s="41" customFormat="1" ht="60" hidden="1" customHeight="1">
      <c r="A61" s="409" t="s">
        <v>376</v>
      </c>
      <c r="B61" s="410" t="s">
        <v>377</v>
      </c>
      <c r="C61" s="411"/>
      <c r="D61" s="411"/>
      <c r="E61" s="447"/>
    </row>
    <row r="62" spans="1:5" ht="12" customHeight="1" thickBot="1">
      <c r="A62" s="381" t="s">
        <v>15</v>
      </c>
      <c r="B62" s="382" t="s">
        <v>384</v>
      </c>
      <c r="C62" s="404">
        <f>SUM(C63:C65)</f>
        <v>0</v>
      </c>
      <c r="D62" s="404">
        <f>SUM(D63:D65)</f>
        <v>0</v>
      </c>
      <c r="E62" s="441">
        <f>SUM(E63:E65)</f>
        <v>0</v>
      </c>
    </row>
    <row r="63" spans="1:5" ht="60" hidden="1" customHeight="1">
      <c r="A63" s="378" t="s">
        <v>334</v>
      </c>
      <c r="B63" s="379" t="s">
        <v>379</v>
      </c>
      <c r="C63" s="403"/>
      <c r="D63" s="403"/>
      <c r="E63" s="441">
        <f t="shared" ref="E63:E67" si="0">SUM(E64:E66)</f>
        <v>0</v>
      </c>
    </row>
    <row r="64" spans="1:5" ht="60" hidden="1" customHeight="1">
      <c r="A64" s="365" t="s">
        <v>381</v>
      </c>
      <c r="B64" s="366" t="s">
        <v>380</v>
      </c>
      <c r="C64" s="370"/>
      <c r="D64" s="370"/>
      <c r="E64" s="441">
        <f t="shared" si="0"/>
        <v>0</v>
      </c>
    </row>
    <row r="65" spans="1:5" ht="60" hidden="1" customHeight="1">
      <c r="A65" s="365" t="s">
        <v>382</v>
      </c>
      <c r="B65" s="366" t="s">
        <v>335</v>
      </c>
      <c r="C65" s="371"/>
      <c r="D65" s="371"/>
      <c r="E65" s="441">
        <f t="shared" si="0"/>
        <v>0</v>
      </c>
    </row>
    <row r="66" spans="1:5" ht="60" hidden="1" customHeight="1">
      <c r="A66" s="409" t="s">
        <v>382</v>
      </c>
      <c r="B66" s="410" t="s">
        <v>383</v>
      </c>
      <c r="C66" s="411"/>
      <c r="D66" s="411"/>
      <c r="E66" s="441">
        <f t="shared" si="0"/>
        <v>0</v>
      </c>
    </row>
    <row r="67" spans="1:5" ht="12" customHeight="1" thickBot="1">
      <c r="A67" s="381" t="s">
        <v>35</v>
      </c>
      <c r="B67" s="392" t="s">
        <v>385</v>
      </c>
      <c r="C67" s="497">
        <f>SUM(C8+C15+C22+C29+C40+C51+C57+C62)</f>
        <v>0</v>
      </c>
      <c r="D67" s="497">
        <f>SUM(D8+D15+D22+D29+D40+D51+D57+D62)</f>
        <v>0</v>
      </c>
      <c r="E67" s="441">
        <f t="shared" si="0"/>
        <v>0</v>
      </c>
    </row>
    <row r="68" spans="1:5" ht="12" hidden="1" customHeight="1">
      <c r="A68" s="418" t="s">
        <v>387</v>
      </c>
      <c r="B68" s="417" t="s">
        <v>336</v>
      </c>
      <c r="C68" s="391">
        <f>SUM(C69:C71)</f>
        <v>0</v>
      </c>
      <c r="D68" s="403">
        <f>SUM(D69:D71)</f>
        <v>0</v>
      </c>
      <c r="E68" s="442">
        <f>SUM(E69:E71)</f>
        <v>0</v>
      </c>
    </row>
    <row r="69" spans="1:5" ht="12" hidden="1" customHeight="1">
      <c r="A69" s="365" t="s">
        <v>337</v>
      </c>
      <c r="B69" s="366" t="s">
        <v>338</v>
      </c>
      <c r="C69" s="370"/>
      <c r="D69" s="370"/>
      <c r="E69" s="437"/>
    </row>
    <row r="70" spans="1:5" ht="12" hidden="1" customHeight="1">
      <c r="A70" s="365" t="s">
        <v>339</v>
      </c>
      <c r="B70" s="366" t="s">
        <v>340</v>
      </c>
      <c r="C70" s="370"/>
      <c r="D70" s="370"/>
      <c r="E70" s="437"/>
    </row>
    <row r="71" spans="1:5" ht="12" hidden="1" customHeight="1">
      <c r="A71" s="365" t="s">
        <v>341</v>
      </c>
      <c r="B71" s="373" t="s">
        <v>342</v>
      </c>
      <c r="C71" s="372"/>
      <c r="D71" s="372"/>
      <c r="E71" s="448"/>
    </row>
    <row r="72" spans="1:5" ht="12" hidden="1" customHeight="1">
      <c r="A72" s="418" t="s">
        <v>388</v>
      </c>
      <c r="B72" s="369" t="s">
        <v>343</v>
      </c>
      <c r="C72" s="374"/>
      <c r="D72" s="374"/>
      <c r="E72" s="449"/>
    </row>
    <row r="73" spans="1:5" ht="12" hidden="1" customHeight="1">
      <c r="A73" s="418" t="s">
        <v>389</v>
      </c>
      <c r="B73" s="369" t="s">
        <v>344</v>
      </c>
      <c r="C73" s="374">
        <f>SUM(C74:C75)</f>
        <v>0</v>
      </c>
      <c r="D73" s="374">
        <f>SUM(D74:D75)</f>
        <v>0</v>
      </c>
      <c r="E73" s="449">
        <f>SUM(E74:E75)</f>
        <v>0</v>
      </c>
    </row>
    <row r="74" spans="1:5" ht="12" hidden="1" customHeight="1">
      <c r="A74" s="365" t="s">
        <v>345</v>
      </c>
      <c r="B74" s="366" t="s">
        <v>346</v>
      </c>
      <c r="C74" s="374"/>
      <c r="D74" s="460"/>
      <c r="E74" s="461"/>
    </row>
    <row r="75" spans="1:5" ht="12" hidden="1" customHeight="1">
      <c r="A75" s="365" t="s">
        <v>347</v>
      </c>
      <c r="B75" s="366" t="s">
        <v>348</v>
      </c>
      <c r="C75" s="374"/>
      <c r="D75" s="460"/>
      <c r="E75" s="461"/>
    </row>
    <row r="76" spans="1:5" s="41" customFormat="1" ht="12" hidden="1" customHeight="1">
      <c r="A76" s="463" t="s">
        <v>445</v>
      </c>
      <c r="B76" s="464" t="s">
        <v>446</v>
      </c>
      <c r="C76" s="462"/>
      <c r="D76" s="462"/>
      <c r="E76" s="465"/>
    </row>
    <row r="77" spans="1:5" ht="12" customHeight="1">
      <c r="A77" s="418" t="s">
        <v>389</v>
      </c>
      <c r="B77" s="369" t="s">
        <v>344</v>
      </c>
      <c r="C77" s="374">
        <f>SUM(C78:C79)</f>
        <v>0</v>
      </c>
      <c r="D77" s="374">
        <f>SUM(D78:D79)</f>
        <v>0</v>
      </c>
      <c r="E77" s="449">
        <f>SUM(E78:E79)</f>
        <v>0</v>
      </c>
    </row>
    <row r="78" spans="1:5" ht="12" customHeight="1">
      <c r="A78" s="365" t="s">
        <v>345</v>
      </c>
      <c r="B78" s="366" t="s">
        <v>346</v>
      </c>
      <c r="C78" s="374"/>
      <c r="D78" s="460"/>
      <c r="E78" s="461"/>
    </row>
    <row r="79" spans="1:5" ht="12" customHeight="1">
      <c r="A79" s="365" t="s">
        <v>347</v>
      </c>
      <c r="B79" s="366" t="s">
        <v>348</v>
      </c>
      <c r="C79" s="374"/>
      <c r="D79" s="460"/>
      <c r="E79" s="461"/>
    </row>
    <row r="80" spans="1:5" s="41" customFormat="1" ht="12" customHeight="1" thickBot="1">
      <c r="A80" s="463" t="s">
        <v>445</v>
      </c>
      <c r="B80" s="464" t="s">
        <v>446</v>
      </c>
      <c r="C80" s="462"/>
      <c r="D80" s="462"/>
      <c r="E80" s="465"/>
    </row>
    <row r="81" spans="1:5" s="41" customFormat="1" ht="12" customHeight="1" thickBot="1">
      <c r="A81" s="498" t="s">
        <v>531</v>
      </c>
      <c r="B81" s="499" t="s">
        <v>532</v>
      </c>
      <c r="C81" s="423"/>
      <c r="D81" s="156"/>
      <c r="E81" s="83"/>
    </row>
    <row r="82" spans="1:5" ht="12" customHeight="1" thickBot="1">
      <c r="A82" s="420" t="s">
        <v>390</v>
      </c>
      <c r="B82" s="421" t="s">
        <v>391</v>
      </c>
      <c r="C82" s="423">
        <f>SUM(C77+C80+C81)</f>
        <v>0</v>
      </c>
      <c r="D82" s="423">
        <f>SUM(D77+D80+D81)</f>
        <v>0</v>
      </c>
      <c r="E82" s="83"/>
    </row>
    <row r="83" spans="1:5" ht="12" customHeight="1" thickBot="1">
      <c r="A83" s="420" t="s">
        <v>407</v>
      </c>
      <c r="B83" s="421" t="s">
        <v>392</v>
      </c>
      <c r="C83" s="423"/>
      <c r="D83" s="156"/>
      <c r="E83" s="83"/>
    </row>
    <row r="84" spans="1:5" ht="12" customHeight="1" thickBot="1">
      <c r="A84" s="420" t="s">
        <v>408</v>
      </c>
      <c r="B84" s="421" t="s">
        <v>393</v>
      </c>
      <c r="C84" s="423"/>
      <c r="D84" s="156"/>
      <c r="E84" s="83"/>
    </row>
    <row r="85" spans="1:5" ht="12" customHeight="1" thickBot="1">
      <c r="A85" s="420" t="s">
        <v>16</v>
      </c>
      <c r="B85" s="450" t="s">
        <v>386</v>
      </c>
      <c r="C85" s="423">
        <f>SUM(C82:C84)</f>
        <v>0</v>
      </c>
      <c r="D85" s="423">
        <f>SUM(D82:D84)</f>
        <v>0</v>
      </c>
      <c r="E85" s="422">
        <f>SUM(E82:E84)</f>
        <v>0</v>
      </c>
    </row>
    <row r="86" spans="1:5" ht="24.75" customHeight="1" thickBot="1">
      <c r="A86" s="420" t="s">
        <v>17</v>
      </c>
      <c r="B86" s="426" t="s">
        <v>409</v>
      </c>
      <c r="C86" s="500">
        <f>SUM(C67+C85)</f>
        <v>0</v>
      </c>
      <c r="D86" s="500">
        <f>SUM(D67+D85)</f>
        <v>0</v>
      </c>
      <c r="E86" s="877">
        <f>SUM(E67+E85)</f>
        <v>0</v>
      </c>
    </row>
    <row r="87" spans="1:5">
      <c r="A87" s="98"/>
      <c r="B87" s="98"/>
      <c r="C87" s="99"/>
      <c r="D87" s="99"/>
      <c r="E87" s="99"/>
    </row>
    <row r="88" spans="1:5" ht="13.5" thickBot="1">
      <c r="A88" s="98"/>
      <c r="B88" s="98"/>
      <c r="C88" s="99"/>
      <c r="D88" s="99"/>
      <c r="E88" s="99"/>
    </row>
    <row r="89" spans="1:5" s="21" customFormat="1" ht="38.1" customHeight="1" thickBot="1">
      <c r="A89" s="492"/>
      <c r="B89" s="493" t="s">
        <v>23</v>
      </c>
      <c r="C89" s="494" t="s">
        <v>5</v>
      </c>
      <c r="D89" s="494" t="s">
        <v>6</v>
      </c>
      <c r="E89" s="495" t="s">
        <v>7</v>
      </c>
    </row>
    <row r="90" spans="1:5" s="22" customFormat="1" ht="12" customHeight="1" thickBot="1">
      <c r="A90" s="18">
        <v>1</v>
      </c>
      <c r="B90" s="19">
        <v>2</v>
      </c>
      <c r="C90" s="19">
        <v>3</v>
      </c>
      <c r="D90" s="19">
        <v>4</v>
      </c>
      <c r="E90" s="20">
        <v>5</v>
      </c>
    </row>
    <row r="91" spans="1:5" s="21" customFormat="1" ht="12" customHeight="1" thickBot="1">
      <c r="A91" s="14" t="s">
        <v>8</v>
      </c>
      <c r="B91" s="17" t="s">
        <v>265</v>
      </c>
      <c r="C91" s="149">
        <f>+C92+C93+C94+C95+C96</f>
        <v>0</v>
      </c>
      <c r="D91" s="149">
        <f>+D92+D93+D94+D95+D96</f>
        <v>0</v>
      </c>
      <c r="E91" s="73">
        <f>+E92+E93+E94+E95+E96</f>
        <v>0</v>
      </c>
    </row>
    <row r="92" spans="1:5" s="21" customFormat="1" ht="12" customHeight="1">
      <c r="A92" s="11" t="s">
        <v>217</v>
      </c>
      <c r="B92" s="6" t="s">
        <v>24</v>
      </c>
      <c r="C92" s="152"/>
      <c r="D92" s="152"/>
      <c r="E92" s="75"/>
    </row>
    <row r="93" spans="1:5" s="21" customFormat="1" ht="12" customHeight="1">
      <c r="A93" s="9" t="s">
        <v>218</v>
      </c>
      <c r="B93" s="5" t="s">
        <v>25</v>
      </c>
      <c r="C93" s="151"/>
      <c r="D93" s="151"/>
      <c r="E93" s="76"/>
    </row>
    <row r="94" spans="1:5" s="21" customFormat="1" ht="12" customHeight="1">
      <c r="A94" s="9" t="s">
        <v>219</v>
      </c>
      <c r="B94" s="5" t="s">
        <v>26</v>
      </c>
      <c r="C94" s="154"/>
      <c r="D94" s="154"/>
      <c r="E94" s="78"/>
    </row>
    <row r="95" spans="1:5" s="21" customFormat="1" ht="12" customHeight="1">
      <c r="A95" s="9" t="s">
        <v>220</v>
      </c>
      <c r="B95" s="7" t="s">
        <v>27</v>
      </c>
      <c r="C95" s="154"/>
      <c r="D95" s="154"/>
      <c r="E95" s="78"/>
    </row>
    <row r="96" spans="1:5" s="21" customFormat="1" ht="12" customHeight="1" thickBot="1">
      <c r="A96" s="9" t="s">
        <v>221</v>
      </c>
      <c r="B96" s="12" t="s">
        <v>28</v>
      </c>
      <c r="C96" s="154"/>
      <c r="D96" s="154"/>
      <c r="E96" s="78"/>
    </row>
    <row r="97" spans="1:5" s="344" customFormat="1" ht="12" hidden="1" customHeight="1">
      <c r="A97" s="342" t="s">
        <v>228</v>
      </c>
      <c r="B97" s="343" t="s">
        <v>222</v>
      </c>
      <c r="C97" s="330"/>
      <c r="D97" s="330"/>
      <c r="E97" s="331"/>
    </row>
    <row r="98" spans="1:5" s="344" customFormat="1" ht="12" hidden="1" customHeight="1">
      <c r="A98" s="342" t="s">
        <v>229</v>
      </c>
      <c r="B98" s="345" t="s">
        <v>223</v>
      </c>
      <c r="C98" s="330"/>
      <c r="D98" s="330"/>
      <c r="E98" s="331"/>
    </row>
    <row r="99" spans="1:5" s="344" customFormat="1" ht="12" hidden="1" customHeight="1">
      <c r="A99" s="342" t="s">
        <v>230</v>
      </c>
      <c r="B99" s="345" t="s">
        <v>224</v>
      </c>
      <c r="C99" s="330"/>
      <c r="D99" s="330"/>
      <c r="E99" s="331"/>
    </row>
    <row r="100" spans="1:5" s="344" customFormat="1" ht="12" hidden="1" customHeight="1">
      <c r="A100" s="342" t="s">
        <v>231</v>
      </c>
      <c r="B100" s="343" t="s">
        <v>225</v>
      </c>
      <c r="C100" s="330"/>
      <c r="D100" s="330"/>
      <c r="E100" s="331"/>
    </row>
    <row r="101" spans="1:5" s="344" customFormat="1" ht="12" hidden="1" customHeight="1">
      <c r="A101" s="346" t="s">
        <v>232</v>
      </c>
      <c r="B101" s="347" t="s">
        <v>226</v>
      </c>
      <c r="C101" s="330"/>
      <c r="D101" s="330"/>
      <c r="E101" s="331"/>
    </row>
    <row r="102" spans="1:5" s="344" customFormat="1" ht="12" hidden="1" customHeight="1">
      <c r="A102" s="342" t="s">
        <v>233</v>
      </c>
      <c r="B102" s="347" t="s">
        <v>227</v>
      </c>
      <c r="C102" s="330"/>
      <c r="D102" s="330"/>
      <c r="E102" s="331"/>
    </row>
    <row r="103" spans="1:5" s="344" customFormat="1" ht="12" hidden="1" customHeight="1">
      <c r="A103" s="348" t="s">
        <v>234</v>
      </c>
      <c r="B103" s="345" t="s">
        <v>240</v>
      </c>
      <c r="C103" s="330"/>
      <c r="D103" s="330"/>
      <c r="E103" s="331"/>
    </row>
    <row r="104" spans="1:5" s="344" customFormat="1" ht="12" hidden="1" customHeight="1">
      <c r="A104" s="348" t="s">
        <v>235</v>
      </c>
      <c r="B104" s="343" t="s">
        <v>241</v>
      </c>
      <c r="C104" s="330"/>
      <c r="D104" s="330"/>
      <c r="E104" s="331"/>
    </row>
    <row r="105" spans="1:5" s="344" customFormat="1" ht="12" hidden="1" customHeight="1">
      <c r="A105" s="348" t="s">
        <v>236</v>
      </c>
      <c r="B105" s="347" t="s">
        <v>242</v>
      </c>
      <c r="C105" s="330"/>
      <c r="D105" s="330"/>
      <c r="E105" s="331"/>
    </row>
    <row r="106" spans="1:5" s="344" customFormat="1" ht="12" hidden="1" customHeight="1">
      <c r="A106" s="348" t="s">
        <v>237</v>
      </c>
      <c r="B106" s="347" t="s">
        <v>243</v>
      </c>
      <c r="C106" s="330"/>
      <c r="D106" s="330"/>
      <c r="E106" s="331"/>
    </row>
    <row r="107" spans="1:5" s="344" customFormat="1" ht="12" hidden="1" customHeight="1">
      <c r="A107" s="348" t="s">
        <v>238</v>
      </c>
      <c r="B107" s="347" t="s">
        <v>244</v>
      </c>
      <c r="C107" s="330"/>
      <c r="D107" s="330"/>
      <c r="E107" s="331"/>
    </row>
    <row r="108" spans="1:5" s="344" customFormat="1" ht="12" hidden="1" customHeight="1">
      <c r="A108" s="349" t="s">
        <v>239</v>
      </c>
      <c r="B108" s="350" t="s">
        <v>245</v>
      </c>
      <c r="C108" s="332"/>
      <c r="D108" s="332"/>
      <c r="E108" s="333"/>
    </row>
    <row r="109" spans="1:5" s="21" customFormat="1" ht="12" customHeight="1" thickBot="1">
      <c r="A109" s="13" t="s">
        <v>9</v>
      </c>
      <c r="B109" s="16" t="s">
        <v>266</v>
      </c>
      <c r="C109" s="150">
        <f>+C110+C111+C112</f>
        <v>0</v>
      </c>
      <c r="D109" s="150">
        <f>+D110+D111+D112</f>
        <v>0</v>
      </c>
      <c r="E109" s="74">
        <f>+E110+E111+E112</f>
        <v>0</v>
      </c>
    </row>
    <row r="110" spans="1:5" s="21" customFormat="1" ht="12" customHeight="1">
      <c r="A110" s="10" t="s">
        <v>246</v>
      </c>
      <c r="B110" s="5" t="s">
        <v>29</v>
      </c>
      <c r="C110" s="153"/>
      <c r="D110" s="153"/>
      <c r="E110" s="77"/>
    </row>
    <row r="111" spans="1:5" s="21" customFormat="1" ht="12" customHeight="1">
      <c r="A111" s="10" t="s">
        <v>247</v>
      </c>
      <c r="B111" s="8" t="s">
        <v>30</v>
      </c>
      <c r="C111" s="151"/>
      <c r="D111" s="151"/>
      <c r="E111" s="76"/>
    </row>
    <row r="112" spans="1:5" s="21" customFormat="1" ht="12" customHeight="1" thickBot="1">
      <c r="A112" s="10" t="s">
        <v>248</v>
      </c>
      <c r="B112" s="341" t="s">
        <v>249</v>
      </c>
      <c r="C112" s="151">
        <f>SUM(C113:C120)</f>
        <v>0</v>
      </c>
      <c r="D112" s="151">
        <f>SUM(D113:D120)</f>
        <v>0</v>
      </c>
      <c r="E112" s="76">
        <f>SUM(E113:E120)</f>
        <v>0</v>
      </c>
    </row>
    <row r="113" spans="1:5" s="344" customFormat="1" ht="60" hidden="1" customHeight="1">
      <c r="A113" s="351" t="s">
        <v>250</v>
      </c>
      <c r="B113" s="64" t="s">
        <v>264</v>
      </c>
      <c r="C113" s="328"/>
      <c r="D113" s="328"/>
      <c r="E113" s="329"/>
    </row>
    <row r="114" spans="1:5" s="344" customFormat="1" ht="60" hidden="1" customHeight="1">
      <c r="A114" s="351" t="s">
        <v>251</v>
      </c>
      <c r="B114" s="352" t="s">
        <v>258</v>
      </c>
      <c r="C114" s="328"/>
      <c r="D114" s="328"/>
      <c r="E114" s="329"/>
    </row>
    <row r="115" spans="1:5" s="344" customFormat="1" ht="16.5" hidden="1" thickBot="1">
      <c r="A115" s="351" t="s">
        <v>252</v>
      </c>
      <c r="B115" s="353" t="s">
        <v>259</v>
      </c>
      <c r="C115" s="328"/>
      <c r="D115" s="328"/>
      <c r="E115" s="329"/>
    </row>
    <row r="116" spans="1:5" s="344" customFormat="1" ht="60" hidden="1" customHeight="1">
      <c r="A116" s="351" t="s">
        <v>253</v>
      </c>
      <c r="B116" s="353" t="s">
        <v>260</v>
      </c>
      <c r="C116" s="354"/>
      <c r="D116" s="354"/>
      <c r="E116" s="355"/>
    </row>
    <row r="117" spans="1:5" s="344" customFormat="1" ht="60" hidden="1" customHeight="1">
      <c r="A117" s="351" t="s">
        <v>254</v>
      </c>
      <c r="B117" s="353" t="s">
        <v>261</v>
      </c>
      <c r="C117" s="354"/>
      <c r="D117" s="354"/>
      <c r="E117" s="355"/>
    </row>
    <row r="118" spans="1:5" s="344" customFormat="1" ht="60" hidden="1" customHeight="1">
      <c r="A118" s="351" t="s">
        <v>255</v>
      </c>
      <c r="B118" s="353" t="s">
        <v>262</v>
      </c>
      <c r="C118" s="354"/>
      <c r="D118" s="354"/>
      <c r="E118" s="355"/>
    </row>
    <row r="119" spans="1:5" s="344" customFormat="1" ht="60" hidden="1" customHeight="1">
      <c r="A119" s="356" t="s">
        <v>256</v>
      </c>
      <c r="B119" s="353" t="s">
        <v>32</v>
      </c>
      <c r="C119" s="357"/>
      <c r="D119" s="357"/>
      <c r="E119" s="358"/>
    </row>
    <row r="120" spans="1:5" s="344" customFormat="1" ht="60" hidden="1" customHeight="1">
      <c r="A120" s="359" t="s">
        <v>257</v>
      </c>
      <c r="B120" s="360" t="s">
        <v>263</v>
      </c>
      <c r="C120" s="357"/>
      <c r="D120" s="357"/>
      <c r="E120" s="358"/>
    </row>
    <row r="121" spans="1:5" s="21" customFormat="1" ht="12" customHeight="1" thickBot="1">
      <c r="A121" s="13" t="s">
        <v>10</v>
      </c>
      <c r="B121" s="361" t="s">
        <v>267</v>
      </c>
      <c r="C121" s="149">
        <f>+C91+C109</f>
        <v>0</v>
      </c>
      <c r="D121" s="149">
        <f>+D91+D109</f>
        <v>0</v>
      </c>
      <c r="E121" s="73">
        <f>+E91+E109</f>
        <v>0</v>
      </c>
    </row>
    <row r="122" spans="1:5" s="21" customFormat="1" ht="12" hidden="1" customHeight="1">
      <c r="A122" s="67" t="s">
        <v>394</v>
      </c>
      <c r="B122" s="424" t="s">
        <v>395</v>
      </c>
      <c r="C122" s="150">
        <f>SUM(C123:C125)</f>
        <v>0</v>
      </c>
      <c r="D122" s="150">
        <f>SUM(D123:D125)</f>
        <v>0</v>
      </c>
      <c r="E122" s="74">
        <f>SUM(E123:E125)</f>
        <v>0</v>
      </c>
    </row>
    <row r="123" spans="1:5" s="21" customFormat="1" ht="12" hidden="1" customHeight="1">
      <c r="A123" s="68" t="s">
        <v>396</v>
      </c>
      <c r="B123" s="69" t="s">
        <v>399</v>
      </c>
      <c r="C123" s="151"/>
      <c r="D123" s="151"/>
      <c r="E123" s="76"/>
    </row>
    <row r="124" spans="1:5" s="21" customFormat="1" ht="12" hidden="1" customHeight="1">
      <c r="A124" s="66" t="s">
        <v>397</v>
      </c>
      <c r="B124" s="63" t="s">
        <v>443</v>
      </c>
      <c r="C124" s="151"/>
      <c r="D124" s="151"/>
      <c r="E124" s="76"/>
    </row>
    <row r="125" spans="1:5" s="21" customFormat="1" ht="12" hidden="1" customHeight="1">
      <c r="A125" s="70" t="s">
        <v>398</v>
      </c>
      <c r="B125" s="71" t="s">
        <v>444</v>
      </c>
      <c r="C125" s="154"/>
      <c r="D125" s="154"/>
      <c r="E125" s="78"/>
    </row>
    <row r="126" spans="1:5" s="21" customFormat="1" ht="12" hidden="1" customHeight="1">
      <c r="A126" s="67" t="s">
        <v>402</v>
      </c>
      <c r="B126" s="424" t="s">
        <v>403</v>
      </c>
      <c r="C126" s="157"/>
      <c r="D126" s="157"/>
      <c r="E126" s="158"/>
    </row>
    <row r="127" spans="1:5" s="21" customFormat="1" ht="12" customHeight="1" thickBot="1">
      <c r="A127" s="425" t="s">
        <v>411</v>
      </c>
      <c r="B127" s="424" t="s">
        <v>410</v>
      </c>
      <c r="C127" s="157">
        <f>SUM(C122+C126)</f>
        <v>0</v>
      </c>
      <c r="D127" s="157">
        <f>SUM(D122+D126)</f>
        <v>0</v>
      </c>
      <c r="E127" s="158">
        <f>SUM(E122+E126)</f>
        <v>0</v>
      </c>
    </row>
    <row r="128" spans="1:5" s="21" customFormat="1" ht="12" customHeight="1" thickBot="1">
      <c r="A128" s="425" t="s">
        <v>412</v>
      </c>
      <c r="B128" s="424" t="s">
        <v>404</v>
      </c>
      <c r="C128" s="157"/>
      <c r="D128" s="157"/>
      <c r="E128" s="158"/>
    </row>
    <row r="129" spans="1:5" s="21" customFormat="1" ht="12" customHeight="1" thickBot="1">
      <c r="A129" s="425" t="s">
        <v>413</v>
      </c>
      <c r="B129" s="424" t="s">
        <v>405</v>
      </c>
      <c r="C129" s="157"/>
      <c r="D129" s="157"/>
      <c r="E129" s="158"/>
    </row>
    <row r="130" spans="1:5" s="21" customFormat="1" ht="12" customHeight="1" thickBot="1">
      <c r="A130" s="65" t="s">
        <v>33</v>
      </c>
      <c r="B130" s="92" t="s">
        <v>406</v>
      </c>
      <c r="C130" s="159">
        <f>SUM(C127:C129)</f>
        <v>0</v>
      </c>
      <c r="D130" s="159">
        <f>SUM(D127:D129)</f>
        <v>0</v>
      </c>
      <c r="E130" s="80">
        <f>SUM(E127:E129)</f>
        <v>0</v>
      </c>
    </row>
    <row r="131" spans="1:5" s="1" customFormat="1" ht="28.5" customHeight="1" thickBot="1">
      <c r="A131" s="72" t="s">
        <v>12</v>
      </c>
      <c r="B131" s="93" t="s">
        <v>414</v>
      </c>
      <c r="C131" s="502">
        <f>SUM(C121+C130)</f>
        <v>0</v>
      </c>
      <c r="D131" s="502">
        <f>SUM(D121+D130)</f>
        <v>0</v>
      </c>
      <c r="E131" s="877">
        <f>SUM(E121+E130)</f>
        <v>0</v>
      </c>
    </row>
  </sheetData>
  <mergeCells count="2">
    <mergeCell ref="B2:D2"/>
    <mergeCell ref="B3:D3"/>
  </mergeCells>
  <pageMargins left="0.7" right="0.7" top="0.75" bottom="0.75" header="0.3" footer="0.3"/>
  <pageSetup paperSize="9" scale="8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70"/>
  <sheetViews>
    <sheetView view="pageLayout" topLeftCell="A4" workbookViewId="0">
      <selection activeCell="I2" sqref="I2"/>
    </sheetView>
  </sheetViews>
  <sheetFormatPr defaultRowHeight="15"/>
  <cols>
    <col min="1" max="1" width="5" style="467" customWidth="1"/>
    <col min="2" max="2" width="35" style="470" customWidth="1"/>
    <col min="3" max="3" width="16.6640625" style="467" customWidth="1"/>
    <col min="4" max="4" width="17.5" style="467" customWidth="1"/>
    <col min="5" max="5" width="16" style="467" customWidth="1"/>
    <col min="6" max="6" width="14.83203125" style="467" customWidth="1"/>
    <col min="7" max="7" width="14.33203125" style="467" customWidth="1"/>
    <col min="8" max="8" width="16.83203125" style="467" customWidth="1"/>
    <col min="9" max="16384" width="9.33203125" style="467"/>
  </cols>
  <sheetData>
    <row r="1" spans="1:9">
      <c r="B1" s="335" t="s">
        <v>483</v>
      </c>
    </row>
    <row r="2" spans="1:9">
      <c r="F2" s="471"/>
      <c r="G2" s="471"/>
      <c r="H2" s="471" t="s">
        <v>628</v>
      </c>
    </row>
    <row r="3" spans="1:9" ht="29.25" customHeight="1">
      <c r="A3" s="474" t="s">
        <v>448</v>
      </c>
      <c r="B3" s="482" t="s">
        <v>449</v>
      </c>
      <c r="C3" s="474" t="s">
        <v>639</v>
      </c>
      <c r="D3" s="474" t="s">
        <v>450</v>
      </c>
      <c r="E3" s="474" t="s">
        <v>651</v>
      </c>
      <c r="F3" s="474" t="s">
        <v>452</v>
      </c>
      <c r="G3" s="602" t="s">
        <v>622</v>
      </c>
      <c r="H3" s="475" t="s">
        <v>454</v>
      </c>
      <c r="I3" s="469"/>
    </row>
    <row r="4" spans="1:9">
      <c r="A4" s="479">
        <v>1</v>
      </c>
      <c r="B4" s="482" t="s">
        <v>455</v>
      </c>
      <c r="C4" s="476">
        <v>2173644263</v>
      </c>
      <c r="D4" s="476">
        <v>4826783</v>
      </c>
      <c r="E4" s="476">
        <v>34006147</v>
      </c>
      <c r="F4" s="476">
        <v>2914414</v>
      </c>
      <c r="G4" s="476">
        <v>626</v>
      </c>
      <c r="H4" s="477">
        <f>SUM(C4:G4)</f>
        <v>2215392233</v>
      </c>
    </row>
    <row r="5" spans="1:9">
      <c r="A5" s="479">
        <v>2</v>
      </c>
      <c r="B5" s="482" t="s">
        <v>456</v>
      </c>
      <c r="C5" s="476">
        <v>702684767</v>
      </c>
      <c r="D5" s="476">
        <v>275124733</v>
      </c>
      <c r="E5" s="476">
        <v>819944049</v>
      </c>
      <c r="F5" s="476">
        <v>56487446</v>
      </c>
      <c r="G5" s="476">
        <v>37382395</v>
      </c>
      <c r="H5" s="477">
        <f t="shared" ref="H5:H22" si="0">SUM(C5:G5)</f>
        <v>1891623390</v>
      </c>
    </row>
    <row r="6" spans="1:9" s="468" customFormat="1" ht="14.25">
      <c r="A6" s="480" t="s">
        <v>468</v>
      </c>
      <c r="B6" s="483" t="s">
        <v>457</v>
      </c>
      <c r="C6" s="477">
        <f>SUM(C4-C5)</f>
        <v>1470959496</v>
      </c>
      <c r="D6" s="477">
        <f>SUM(D4-D5)</f>
        <v>-270297950</v>
      </c>
      <c r="E6" s="477">
        <f>SUM(E4-E5)</f>
        <v>-785937902</v>
      </c>
      <c r="F6" s="477">
        <f>SUM(F4-F5)</f>
        <v>-53573032</v>
      </c>
      <c r="G6" s="477">
        <f>SUM(G4-G5)</f>
        <v>-37381769</v>
      </c>
      <c r="H6" s="477">
        <f t="shared" si="0"/>
        <v>323768843</v>
      </c>
    </row>
    <row r="7" spans="1:9">
      <c r="A7" s="479">
        <v>3</v>
      </c>
      <c r="B7" s="482" t="s">
        <v>458</v>
      </c>
      <c r="C7" s="476">
        <v>435538746</v>
      </c>
      <c r="D7" s="476">
        <v>272418544</v>
      </c>
      <c r="E7" s="476">
        <v>790166742</v>
      </c>
      <c r="F7" s="476">
        <v>54143722</v>
      </c>
      <c r="G7" s="476">
        <v>37758600</v>
      </c>
      <c r="H7" s="477">
        <f t="shared" si="0"/>
        <v>1590026354</v>
      </c>
    </row>
    <row r="8" spans="1:9">
      <c r="A8" s="479">
        <v>4</v>
      </c>
      <c r="B8" s="482" t="s">
        <v>459</v>
      </c>
      <c r="C8" s="476">
        <v>1185823121</v>
      </c>
      <c r="D8" s="476">
        <v>0</v>
      </c>
      <c r="E8" s="476">
        <v>0</v>
      </c>
      <c r="F8" s="476">
        <v>0</v>
      </c>
      <c r="G8" s="476">
        <v>0</v>
      </c>
      <c r="H8" s="477">
        <f t="shared" si="0"/>
        <v>1185823121</v>
      </c>
    </row>
    <row r="9" spans="1:9" s="468" customFormat="1" ht="14.25">
      <c r="A9" s="480" t="s">
        <v>469</v>
      </c>
      <c r="B9" s="483" t="s">
        <v>460</v>
      </c>
      <c r="C9" s="477">
        <f>SUM(C7-C8)</f>
        <v>-750284375</v>
      </c>
      <c r="D9" s="477">
        <f>SUM(D7-D8)</f>
        <v>272418544</v>
      </c>
      <c r="E9" s="477">
        <f>SUM(E7-E8)</f>
        <v>790166742</v>
      </c>
      <c r="F9" s="477">
        <f>SUM(F7-F8)</f>
        <v>54143722</v>
      </c>
      <c r="G9" s="477">
        <f>SUM(G7-G8)</f>
        <v>37758600</v>
      </c>
      <c r="H9" s="477">
        <f t="shared" si="0"/>
        <v>404203233</v>
      </c>
    </row>
    <row r="10" spans="1:9" s="468" customFormat="1">
      <c r="A10" s="480" t="s">
        <v>470</v>
      </c>
      <c r="B10" s="478" t="s">
        <v>466</v>
      </c>
      <c r="C10" s="477">
        <f>SUM(C9,C6)</f>
        <v>720675121</v>
      </c>
      <c r="D10" s="477">
        <f>SUM(D9,D6)</f>
        <v>2120594</v>
      </c>
      <c r="E10" s="477">
        <f>SUM(E9,E6)</f>
        <v>4228840</v>
      </c>
      <c r="F10" s="477">
        <f>SUM(F9,F6)</f>
        <v>570690</v>
      </c>
      <c r="G10" s="477">
        <f>SUM(G9,G6)</f>
        <v>376831</v>
      </c>
      <c r="H10" s="477">
        <f t="shared" si="0"/>
        <v>727972076</v>
      </c>
    </row>
    <row r="11" spans="1:9">
      <c r="A11" s="479">
        <v>5</v>
      </c>
      <c r="B11" s="482" t="s">
        <v>463</v>
      </c>
      <c r="C11" s="476">
        <v>0</v>
      </c>
      <c r="D11" s="476">
        <v>0</v>
      </c>
      <c r="E11" s="476">
        <v>0</v>
      </c>
      <c r="F11" s="476">
        <v>0</v>
      </c>
      <c r="G11" s="476">
        <v>0</v>
      </c>
      <c r="H11" s="477">
        <f t="shared" si="0"/>
        <v>0</v>
      </c>
    </row>
    <row r="12" spans="1:9">
      <c r="A12" s="479">
        <v>6</v>
      </c>
      <c r="B12" s="482" t="s">
        <v>464</v>
      </c>
      <c r="C12" s="476">
        <v>0</v>
      </c>
      <c r="D12" s="476">
        <v>0</v>
      </c>
      <c r="E12" s="476">
        <v>0</v>
      </c>
      <c r="F12" s="476">
        <v>0</v>
      </c>
      <c r="G12" s="476">
        <v>0</v>
      </c>
      <c r="H12" s="477">
        <f t="shared" si="0"/>
        <v>0</v>
      </c>
    </row>
    <row r="13" spans="1:9" s="468" customFormat="1" ht="14.25">
      <c r="A13" s="480" t="s">
        <v>471</v>
      </c>
      <c r="B13" s="483" t="s">
        <v>465</v>
      </c>
      <c r="C13" s="477">
        <v>0</v>
      </c>
      <c r="D13" s="477">
        <v>0</v>
      </c>
      <c r="E13" s="477">
        <v>0</v>
      </c>
      <c r="F13" s="477">
        <v>0</v>
      </c>
      <c r="G13" s="477">
        <v>0</v>
      </c>
      <c r="H13" s="477">
        <f t="shared" si="0"/>
        <v>0</v>
      </c>
    </row>
    <row r="14" spans="1:9">
      <c r="A14" s="479">
        <v>7</v>
      </c>
      <c r="B14" s="482" t="s">
        <v>461</v>
      </c>
      <c r="C14" s="476">
        <v>0</v>
      </c>
      <c r="D14" s="476">
        <v>0</v>
      </c>
      <c r="E14" s="476">
        <v>0</v>
      </c>
      <c r="F14" s="476">
        <v>0</v>
      </c>
      <c r="G14" s="476">
        <v>0</v>
      </c>
      <c r="H14" s="477">
        <f t="shared" si="0"/>
        <v>0</v>
      </c>
    </row>
    <row r="15" spans="1:9">
      <c r="A15" s="479">
        <v>8</v>
      </c>
      <c r="B15" s="747" t="s">
        <v>729</v>
      </c>
      <c r="C15" s="476">
        <v>0</v>
      </c>
      <c r="D15" s="476">
        <v>0</v>
      </c>
      <c r="E15" s="476">
        <v>0</v>
      </c>
      <c r="F15" s="476">
        <v>0</v>
      </c>
      <c r="G15" s="476">
        <v>0</v>
      </c>
      <c r="H15" s="477">
        <f t="shared" si="0"/>
        <v>0</v>
      </c>
    </row>
    <row r="16" spans="1:9" s="468" customFormat="1" ht="14.25">
      <c r="A16" s="480" t="s">
        <v>472</v>
      </c>
      <c r="B16" s="483" t="s">
        <v>462</v>
      </c>
      <c r="C16" s="477">
        <v>0</v>
      </c>
      <c r="D16" s="477">
        <v>0</v>
      </c>
      <c r="E16" s="477">
        <v>0</v>
      </c>
      <c r="F16" s="477">
        <v>0</v>
      </c>
      <c r="G16" s="477">
        <v>0</v>
      </c>
      <c r="H16" s="477">
        <f t="shared" si="0"/>
        <v>0</v>
      </c>
    </row>
    <row r="17" spans="1:8">
      <c r="A17" s="479" t="s">
        <v>473</v>
      </c>
      <c r="B17" s="478" t="s">
        <v>467</v>
      </c>
      <c r="C17" s="477">
        <v>0</v>
      </c>
      <c r="D17" s="477">
        <v>0</v>
      </c>
      <c r="E17" s="477">
        <v>0</v>
      </c>
      <c r="F17" s="477">
        <v>0</v>
      </c>
      <c r="G17" s="477">
        <v>0</v>
      </c>
      <c r="H17" s="477">
        <f t="shared" si="0"/>
        <v>0</v>
      </c>
    </row>
    <row r="18" spans="1:8">
      <c r="A18" s="479" t="s">
        <v>474</v>
      </c>
      <c r="B18" s="478" t="s">
        <v>447</v>
      </c>
      <c r="C18" s="572">
        <f>SUM(C10+C17)</f>
        <v>720675121</v>
      </c>
      <c r="D18" s="572">
        <f>SUM(D10+D17)</f>
        <v>2120594</v>
      </c>
      <c r="E18" s="572">
        <f>SUM(E10+E17)</f>
        <v>4228840</v>
      </c>
      <c r="F18" s="572">
        <f>SUM(F10+F17)</f>
        <v>570690</v>
      </c>
      <c r="G18" s="572">
        <f>SUM(G10+G17)</f>
        <v>376831</v>
      </c>
      <c r="H18" s="477">
        <f t="shared" si="0"/>
        <v>727972076</v>
      </c>
    </row>
    <row r="19" spans="1:8">
      <c r="A19" s="479" t="s">
        <v>479</v>
      </c>
      <c r="B19" s="484" t="s">
        <v>477</v>
      </c>
      <c r="C19" s="476">
        <v>0</v>
      </c>
      <c r="D19" s="476">
        <v>0</v>
      </c>
      <c r="E19" s="476">
        <v>0</v>
      </c>
      <c r="F19" s="476">
        <v>0</v>
      </c>
      <c r="G19" s="476">
        <v>0</v>
      </c>
      <c r="H19" s="477">
        <f t="shared" si="0"/>
        <v>0</v>
      </c>
    </row>
    <row r="20" spans="1:8">
      <c r="A20" s="479" t="s">
        <v>480</v>
      </c>
      <c r="B20" s="482" t="s">
        <v>475</v>
      </c>
      <c r="C20" s="477">
        <f>SUM(C18-C19)</f>
        <v>720675121</v>
      </c>
      <c r="D20" s="477">
        <f>SUM(D18-D19)</f>
        <v>2120594</v>
      </c>
      <c r="E20" s="477">
        <f>SUM(E18-E19)</f>
        <v>4228840</v>
      </c>
      <c r="F20" s="477">
        <f>SUM(F18-F19)</f>
        <v>570690</v>
      </c>
      <c r="G20" s="477">
        <f>SUM(G18-G19)</f>
        <v>376831</v>
      </c>
      <c r="H20" s="477">
        <f t="shared" si="0"/>
        <v>727972076</v>
      </c>
    </row>
    <row r="21" spans="1:8">
      <c r="A21" s="479" t="s">
        <v>481</v>
      </c>
      <c r="B21" s="482" t="s">
        <v>476</v>
      </c>
      <c r="C21" s="476">
        <v>0</v>
      </c>
      <c r="D21" s="476">
        <v>0</v>
      </c>
      <c r="E21" s="476">
        <v>0</v>
      </c>
      <c r="F21" s="476">
        <v>0</v>
      </c>
      <c r="G21" s="476">
        <v>0</v>
      </c>
      <c r="H21" s="477">
        <f t="shared" si="0"/>
        <v>0</v>
      </c>
    </row>
    <row r="22" spans="1:8">
      <c r="A22" s="479" t="s">
        <v>482</v>
      </c>
      <c r="B22" s="482" t="s">
        <v>478</v>
      </c>
      <c r="C22" s="476">
        <v>0</v>
      </c>
      <c r="D22" s="476">
        <v>0</v>
      </c>
      <c r="E22" s="476">
        <v>0</v>
      </c>
      <c r="F22" s="476">
        <v>0</v>
      </c>
      <c r="G22" s="476">
        <v>0</v>
      </c>
      <c r="H22" s="477">
        <f t="shared" si="0"/>
        <v>0</v>
      </c>
    </row>
    <row r="23" spans="1:8">
      <c r="C23" s="472"/>
      <c r="D23" s="472"/>
      <c r="E23" s="472"/>
      <c r="F23" s="472"/>
      <c r="G23" s="472"/>
      <c r="H23" s="472"/>
    </row>
    <row r="24" spans="1:8" ht="15.75" thickBot="1">
      <c r="A24" s="888" t="s">
        <v>912</v>
      </c>
      <c r="B24" s="846"/>
      <c r="C24" s="847">
        <v>720675121</v>
      </c>
      <c r="D24" s="847">
        <v>2120594</v>
      </c>
      <c r="E24" s="847">
        <v>4228840</v>
      </c>
      <c r="F24" s="847">
        <v>570690</v>
      </c>
      <c r="G24" s="847">
        <v>376831</v>
      </c>
      <c r="H24" s="847">
        <f>SUM(C24:G24)</f>
        <v>727972076</v>
      </c>
    </row>
    <row r="26" spans="1:8" s="657" customFormat="1">
      <c r="B26" s="848" t="s">
        <v>702</v>
      </c>
      <c r="C26" s="849">
        <f t="shared" ref="C26:H26" si="1">SUM(C18-C24)</f>
        <v>0</v>
      </c>
      <c r="D26" s="849">
        <f t="shared" si="1"/>
        <v>0</v>
      </c>
      <c r="E26" s="849">
        <f t="shared" si="1"/>
        <v>0</v>
      </c>
      <c r="F26" s="849">
        <f t="shared" si="1"/>
        <v>0</v>
      </c>
      <c r="G26" s="849">
        <f t="shared" si="1"/>
        <v>0</v>
      </c>
      <c r="H26" s="849">
        <f t="shared" si="1"/>
        <v>0</v>
      </c>
    </row>
    <row r="28" spans="1:8" s="672" customFormat="1">
      <c r="B28" s="471"/>
      <c r="E28" s="672" t="s">
        <v>913</v>
      </c>
      <c r="H28" s="850">
        <f>SUM(H18-H24)</f>
        <v>0</v>
      </c>
    </row>
    <row r="69" spans="3:11">
      <c r="C69" s="472"/>
      <c r="D69" s="472"/>
      <c r="E69" s="472"/>
      <c r="F69" s="472"/>
      <c r="G69" s="472"/>
      <c r="H69" s="472"/>
      <c r="I69" s="472"/>
      <c r="J69" s="472"/>
      <c r="K69" s="472"/>
    </row>
    <row r="70" spans="3:11">
      <c r="C70" s="472"/>
      <c r="D70" s="472"/>
      <c r="E70" s="472"/>
      <c r="F70" s="472"/>
      <c r="G70" s="472"/>
      <c r="H70" s="472"/>
      <c r="I70" s="472"/>
      <c r="J70" s="472"/>
      <c r="K70" s="47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&amp;C&amp;"Times New Roman CE,Félkövér"LÉTAVÉRTES VÁROSI ÖNKORMÁNYZAT
2025 ÉVI ZÁRSZÁMADÁS&amp;R34. melléklet a 4/2026 (.V.28)  sz.
önkormányzati rendelethez 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P54"/>
  <sheetViews>
    <sheetView workbookViewId="0">
      <selection activeCell="F4" sqref="F4"/>
    </sheetView>
  </sheetViews>
  <sheetFormatPr defaultRowHeight="15.75"/>
  <cols>
    <col min="1" max="1" width="48.83203125" style="568" customWidth="1"/>
    <col min="2" max="2" width="23.6640625" style="568" customWidth="1"/>
    <col min="3" max="4" width="18.83203125" style="568" customWidth="1"/>
    <col min="5" max="5" width="14.1640625" style="568" customWidth="1"/>
    <col min="6" max="6" width="16.5" style="568" customWidth="1"/>
    <col min="7" max="7" width="23.1640625" style="568" customWidth="1"/>
    <col min="8" max="8" width="25.83203125" style="568" customWidth="1"/>
    <col min="9" max="9" width="20.5" style="568" bestFit="1" customWidth="1"/>
    <col min="10" max="10" width="28.1640625" style="568" bestFit="1" customWidth="1"/>
    <col min="11" max="11" width="31.33203125" style="568" bestFit="1" customWidth="1"/>
    <col min="12" max="12" width="47.83203125" style="568" bestFit="1" customWidth="1"/>
    <col min="13" max="13" width="45" style="568" bestFit="1" customWidth="1"/>
    <col min="14" max="14" width="23.83203125" style="568" customWidth="1"/>
    <col min="15" max="15" width="17.33203125" style="568" customWidth="1"/>
    <col min="16" max="16" width="11.5" style="568" bestFit="1" customWidth="1"/>
    <col min="17" max="16384" width="9.33203125" style="568"/>
  </cols>
  <sheetData>
    <row r="1" spans="1:5">
      <c r="A1" s="595" t="s">
        <v>721</v>
      </c>
      <c r="E1" s="644" t="s">
        <v>640</v>
      </c>
    </row>
    <row r="2" spans="1:5">
      <c r="A2" s="595" t="s">
        <v>722</v>
      </c>
    </row>
    <row r="3" spans="1:5">
      <c r="D3" s="593" t="s">
        <v>618</v>
      </c>
    </row>
    <row r="4" spans="1:5" ht="76.5">
      <c r="A4" s="744" t="s">
        <v>614</v>
      </c>
      <c r="B4" s="745" t="s">
        <v>615</v>
      </c>
      <c r="C4" s="745" t="s">
        <v>616</v>
      </c>
      <c r="D4" s="745" t="s">
        <v>617</v>
      </c>
      <c r="E4" s="746" t="s">
        <v>619</v>
      </c>
    </row>
    <row r="5" spans="1:5">
      <c r="A5" s="741" t="s">
        <v>8</v>
      </c>
      <c r="B5" s="742" t="s">
        <v>9</v>
      </c>
      <c r="C5" s="742" t="s">
        <v>10</v>
      </c>
      <c r="D5" s="742" t="s">
        <v>33</v>
      </c>
      <c r="E5" s="743" t="s">
        <v>12</v>
      </c>
    </row>
    <row r="6" spans="1:5" ht="38.25">
      <c r="A6" s="851" t="s">
        <v>793</v>
      </c>
      <c r="B6" s="1584">
        <v>105430074</v>
      </c>
      <c r="C6" s="1585">
        <v>105430074</v>
      </c>
      <c r="D6" s="852">
        <v>0</v>
      </c>
      <c r="E6" s="852">
        <v>0</v>
      </c>
    </row>
    <row r="7" spans="1:5" ht="25.5">
      <c r="A7" s="851" t="s">
        <v>794</v>
      </c>
      <c r="B7" s="1584">
        <v>16564305</v>
      </c>
      <c r="C7" s="1585">
        <v>16564305</v>
      </c>
      <c r="D7" s="852">
        <v>0</v>
      </c>
      <c r="E7" s="852">
        <v>0</v>
      </c>
    </row>
    <row r="8" spans="1:5" ht="51">
      <c r="A8" s="851" t="s">
        <v>828</v>
      </c>
      <c r="B8" s="1584">
        <v>12691974</v>
      </c>
      <c r="C8" s="1585">
        <v>12691974</v>
      </c>
      <c r="D8" s="852">
        <v>0</v>
      </c>
      <c r="E8" s="852">
        <v>0</v>
      </c>
    </row>
    <row r="9" spans="1:5" ht="25.5">
      <c r="A9" s="851" t="s">
        <v>829</v>
      </c>
      <c r="B9" s="1584">
        <v>12154417</v>
      </c>
      <c r="C9" s="1585">
        <v>12154417</v>
      </c>
      <c r="D9" s="852">
        <v>0</v>
      </c>
      <c r="E9" s="852">
        <v>0</v>
      </c>
    </row>
    <row r="10" spans="1:5" ht="25.5">
      <c r="A10" s="851" t="s">
        <v>795</v>
      </c>
      <c r="B10" s="1584">
        <v>69567332</v>
      </c>
      <c r="C10" s="1585">
        <v>69567332</v>
      </c>
      <c r="D10" s="852">
        <v>0</v>
      </c>
      <c r="E10" s="852">
        <v>0</v>
      </c>
    </row>
    <row r="11" spans="1:5" ht="25.5">
      <c r="A11" s="851" t="s">
        <v>830</v>
      </c>
      <c r="B11" s="1584">
        <v>10677867</v>
      </c>
      <c r="C11" s="1585">
        <v>10677867</v>
      </c>
      <c r="D11" s="852">
        <v>0</v>
      </c>
      <c r="E11" s="852">
        <v>0</v>
      </c>
    </row>
    <row r="12" spans="1:5" ht="25.5">
      <c r="A12" s="853" t="s">
        <v>797</v>
      </c>
      <c r="B12" s="1584">
        <v>7142812</v>
      </c>
      <c r="C12" s="1585">
        <v>7142812</v>
      </c>
      <c r="D12" s="854">
        <v>0</v>
      </c>
      <c r="E12" s="854">
        <v>0</v>
      </c>
    </row>
    <row r="13" spans="1:5" s="595" customFormat="1">
      <c r="A13" s="851" t="s">
        <v>831</v>
      </c>
      <c r="B13" s="1586">
        <v>112234402</v>
      </c>
      <c r="C13" s="1587">
        <v>112234402</v>
      </c>
      <c r="D13" s="852">
        <v>0</v>
      </c>
      <c r="E13" s="852">
        <v>0</v>
      </c>
    </row>
    <row r="14" spans="1:5" s="595" customFormat="1">
      <c r="A14" s="851" t="s">
        <v>832</v>
      </c>
      <c r="B14" s="1586"/>
      <c r="C14" s="1587"/>
      <c r="D14" s="852">
        <v>0</v>
      </c>
      <c r="E14" s="852">
        <v>0</v>
      </c>
    </row>
    <row r="15" spans="1:5">
      <c r="A15" s="853" t="s">
        <v>796</v>
      </c>
      <c r="B15" s="854">
        <v>234228781</v>
      </c>
      <c r="C15" s="854">
        <v>234228781</v>
      </c>
      <c r="D15" s="854">
        <v>0</v>
      </c>
      <c r="E15" s="854">
        <v>0</v>
      </c>
    </row>
    <row r="16" spans="1:5">
      <c r="A16" s="853"/>
      <c r="B16" s="854"/>
      <c r="C16" s="854"/>
      <c r="D16" s="854"/>
      <c r="E16" s="854"/>
    </row>
    <row r="17" spans="1:16" ht="28.5" customHeight="1">
      <c r="A17" s="734" t="s">
        <v>723</v>
      </c>
      <c r="B17" s="594"/>
      <c r="C17" s="594"/>
      <c r="D17" s="594"/>
    </row>
    <row r="18" spans="1:16" ht="21" customHeight="1">
      <c r="A18" s="734" t="s">
        <v>724</v>
      </c>
    </row>
    <row r="19" spans="1:16">
      <c r="D19" s="593" t="s">
        <v>618</v>
      </c>
      <c r="E19" s="644" t="s">
        <v>641</v>
      </c>
    </row>
    <row r="20" spans="1:16" s="470" customFormat="1" ht="79.5" customHeight="1">
      <c r="A20" s="858" t="s">
        <v>41</v>
      </c>
      <c r="B20" s="858" t="s">
        <v>816</v>
      </c>
      <c r="C20" s="858" t="s">
        <v>817</v>
      </c>
      <c r="D20" s="858" t="s">
        <v>818</v>
      </c>
      <c r="E20" s="858" t="s">
        <v>819</v>
      </c>
      <c r="F20" s="858" t="s">
        <v>820</v>
      </c>
      <c r="G20" s="858" t="s">
        <v>821</v>
      </c>
      <c r="H20" s="858" t="s">
        <v>822</v>
      </c>
      <c r="I20" s="858" t="s">
        <v>823</v>
      </c>
      <c r="J20" s="858" t="s">
        <v>824</v>
      </c>
      <c r="K20" s="858" t="s">
        <v>859</v>
      </c>
      <c r="L20" s="858" t="s">
        <v>858</v>
      </c>
      <c r="M20" s="858" t="s">
        <v>860</v>
      </c>
      <c r="N20" s="858" t="s">
        <v>861</v>
      </c>
      <c r="O20" s="858" t="s">
        <v>862</v>
      </c>
      <c r="P20" s="858" t="s">
        <v>939</v>
      </c>
    </row>
    <row r="21" spans="1:16" ht="31.5" customHeight="1">
      <c r="A21" s="1588" t="s">
        <v>940</v>
      </c>
      <c r="B21" s="1589">
        <v>228625730</v>
      </c>
      <c r="C21" s="1590">
        <v>12971700</v>
      </c>
      <c r="D21" s="1591">
        <v>0</v>
      </c>
      <c r="E21" s="1592">
        <v>241597430</v>
      </c>
      <c r="F21" s="1593">
        <v>0</v>
      </c>
      <c r="G21" s="1594">
        <v>493510563</v>
      </c>
      <c r="H21" s="1595">
        <v>241597430</v>
      </c>
      <c r="I21" s="1596">
        <v>0</v>
      </c>
      <c r="J21" s="1597">
        <v>0</v>
      </c>
      <c r="K21" s="852">
        <v>0</v>
      </c>
      <c r="L21" s="852">
        <v>0</v>
      </c>
      <c r="M21" s="852">
        <v>0</v>
      </c>
    </row>
    <row r="22" spans="1:16" ht="25.5">
      <c r="A22" s="1588" t="s">
        <v>941</v>
      </c>
      <c r="B22" s="1589">
        <v>41235500</v>
      </c>
      <c r="C22" s="1590">
        <v>0</v>
      </c>
      <c r="D22" s="1591">
        <v>0</v>
      </c>
      <c r="E22" s="1592">
        <v>41235500</v>
      </c>
      <c r="F22" s="1593">
        <v>0</v>
      </c>
      <c r="G22" s="1594">
        <v>38735218</v>
      </c>
      <c r="H22" s="1595">
        <v>38735218</v>
      </c>
      <c r="I22" s="1596">
        <v>0</v>
      </c>
      <c r="J22" s="1597">
        <v>2500282</v>
      </c>
      <c r="K22" s="852">
        <v>0</v>
      </c>
      <c r="L22" s="852">
        <v>0</v>
      </c>
      <c r="M22" s="852">
        <v>0</v>
      </c>
    </row>
    <row r="23" spans="1:16" ht="25.5">
      <c r="A23" s="1588" t="s">
        <v>942</v>
      </c>
      <c r="B23" s="1589">
        <v>1124464</v>
      </c>
      <c r="C23" s="1590">
        <v>0</v>
      </c>
      <c r="D23" s="1591">
        <v>0</v>
      </c>
      <c r="E23" s="1592">
        <v>1124464</v>
      </c>
      <c r="F23" s="1593">
        <v>0</v>
      </c>
      <c r="G23" s="1594">
        <v>1124464</v>
      </c>
      <c r="H23" s="1595">
        <v>1124464</v>
      </c>
      <c r="I23" s="1596">
        <v>0</v>
      </c>
      <c r="J23" s="1597">
        <v>0</v>
      </c>
      <c r="K23" s="852">
        <v>0</v>
      </c>
      <c r="L23" s="852"/>
      <c r="M23" s="852"/>
    </row>
    <row r="24" spans="1:16" ht="25.5">
      <c r="A24" s="1588" t="s">
        <v>943</v>
      </c>
      <c r="B24" s="1589">
        <v>484765602</v>
      </c>
      <c r="C24" s="1590">
        <v>2682000</v>
      </c>
      <c r="D24" s="1591">
        <v>2392148</v>
      </c>
      <c r="E24" s="1592">
        <v>489665950</v>
      </c>
      <c r="F24" s="1593">
        <v>-173800</v>
      </c>
      <c r="G24" s="1594">
        <v>491455349</v>
      </c>
      <c r="H24" s="1595">
        <v>489665950</v>
      </c>
      <c r="I24" s="1596">
        <v>0</v>
      </c>
      <c r="J24" s="1597">
        <v>10419519</v>
      </c>
      <c r="K24" s="852">
        <v>69567332</v>
      </c>
      <c r="L24" s="852">
        <v>69567332</v>
      </c>
      <c r="M24" s="852">
        <v>62115579</v>
      </c>
      <c r="N24" s="852" t="s">
        <v>944</v>
      </c>
      <c r="O24" s="852" t="s">
        <v>945</v>
      </c>
      <c r="P24" s="852">
        <v>10419519</v>
      </c>
    </row>
    <row r="25" spans="1:16" ht="38.25">
      <c r="A25" s="1588" t="s">
        <v>946</v>
      </c>
      <c r="B25" s="1589">
        <v>11424000</v>
      </c>
      <c r="C25" s="1590">
        <v>0</v>
      </c>
      <c r="D25" s="1591">
        <v>0</v>
      </c>
      <c r="E25" s="1592">
        <v>11424000</v>
      </c>
      <c r="F25" s="1593">
        <v>0</v>
      </c>
      <c r="G25" s="1594">
        <v>27930975</v>
      </c>
      <c r="H25" s="1595">
        <v>11424000</v>
      </c>
      <c r="I25" s="1596">
        <v>0</v>
      </c>
      <c r="J25" s="1597">
        <v>0</v>
      </c>
      <c r="K25" s="852">
        <v>0</v>
      </c>
      <c r="L25" s="852">
        <v>0</v>
      </c>
      <c r="M25" s="852">
        <v>0</v>
      </c>
      <c r="N25" s="852"/>
      <c r="O25" s="852"/>
      <c r="P25" s="852"/>
    </row>
    <row r="26" spans="1:16">
      <c r="A26" s="1588" t="s">
        <v>947</v>
      </c>
      <c r="B26" s="1589">
        <v>43531492</v>
      </c>
      <c r="C26" s="1590">
        <v>0</v>
      </c>
      <c r="D26" s="1591">
        <v>4550</v>
      </c>
      <c r="E26" s="1592">
        <v>43536042</v>
      </c>
      <c r="F26" s="1593">
        <v>0</v>
      </c>
      <c r="G26" s="1594">
        <v>43592223</v>
      </c>
      <c r="H26" s="1595">
        <v>43536042</v>
      </c>
      <c r="I26" s="1596">
        <v>0</v>
      </c>
      <c r="J26" s="1597">
        <v>0</v>
      </c>
      <c r="K26" s="852">
        <v>0</v>
      </c>
      <c r="L26" s="852">
        <v>0</v>
      </c>
      <c r="M26" s="852">
        <v>0</v>
      </c>
      <c r="N26" s="852"/>
      <c r="O26" s="852"/>
      <c r="P26" s="852"/>
    </row>
    <row r="27" spans="1:16" s="734" customFormat="1">
      <c r="A27" s="1588" t="s">
        <v>948</v>
      </c>
      <c r="B27" s="1589">
        <v>150400130</v>
      </c>
      <c r="C27" s="1590">
        <v>0</v>
      </c>
      <c r="D27" s="1591">
        <v>0</v>
      </c>
      <c r="E27" s="1592">
        <v>152636810</v>
      </c>
      <c r="F27" s="1593">
        <v>2236680</v>
      </c>
      <c r="G27" s="1594">
        <v>161755000</v>
      </c>
      <c r="H27" s="1595">
        <v>152636810</v>
      </c>
      <c r="I27" s="1596">
        <v>2236680</v>
      </c>
      <c r="J27" s="1597">
        <v>0</v>
      </c>
      <c r="K27" s="852">
        <v>0</v>
      </c>
      <c r="L27" s="852">
        <v>0</v>
      </c>
      <c r="M27" s="852">
        <v>0</v>
      </c>
      <c r="N27" s="852"/>
      <c r="O27" s="852"/>
      <c r="P27" s="852"/>
    </row>
    <row r="28" spans="1:16">
      <c r="A28" s="1588" t="s">
        <v>949</v>
      </c>
      <c r="B28" s="1589">
        <v>7985828</v>
      </c>
      <c r="C28" s="1590">
        <v>0</v>
      </c>
      <c r="D28" s="1591">
        <v>-1005952</v>
      </c>
      <c r="E28" s="1592">
        <v>7103994</v>
      </c>
      <c r="F28" s="1593">
        <v>124118</v>
      </c>
      <c r="G28" s="1594">
        <v>20544595</v>
      </c>
      <c r="H28" s="1595">
        <v>7103994</v>
      </c>
      <c r="I28" s="1596">
        <v>124118</v>
      </c>
      <c r="J28" s="1597">
        <v>0</v>
      </c>
      <c r="K28" s="852">
        <v>0</v>
      </c>
      <c r="L28" s="852">
        <v>0</v>
      </c>
      <c r="M28" s="852">
        <v>0</v>
      </c>
      <c r="N28" s="852"/>
      <c r="O28" s="852"/>
      <c r="P28" s="852"/>
    </row>
    <row r="29" spans="1:16" s="595" customFormat="1">
      <c r="A29" s="1598" t="s">
        <v>950</v>
      </c>
      <c r="B29" s="1599">
        <v>969092746</v>
      </c>
      <c r="C29" s="1600">
        <v>15653700</v>
      </c>
      <c r="D29" s="1601">
        <v>1390746</v>
      </c>
      <c r="E29" s="1602">
        <v>988324190</v>
      </c>
      <c r="F29" s="1603"/>
      <c r="G29" s="1604"/>
      <c r="H29" s="1605"/>
      <c r="I29" s="1606"/>
      <c r="J29" s="1607"/>
      <c r="K29" s="852">
        <v>0</v>
      </c>
      <c r="L29" s="852">
        <v>0</v>
      </c>
      <c r="M29" s="852">
        <v>0</v>
      </c>
      <c r="N29" s="852"/>
      <c r="O29" s="852"/>
      <c r="P29" s="852"/>
    </row>
    <row r="30" spans="1:16" s="595" customFormat="1">
      <c r="A30" s="853" t="s">
        <v>798</v>
      </c>
      <c r="B30" s="854">
        <v>880800180</v>
      </c>
      <c r="C30" s="854">
        <v>-508870</v>
      </c>
      <c r="D30" s="854">
        <v>-2250938</v>
      </c>
      <c r="E30" s="854">
        <v>882302584</v>
      </c>
      <c r="F30" s="854">
        <v>2186998</v>
      </c>
      <c r="G30" s="854">
        <v>1278648387</v>
      </c>
      <c r="H30" s="854">
        <v>985823908</v>
      </c>
      <c r="I30" s="854">
        <v>2360798</v>
      </c>
      <c r="J30" s="854">
        <v>12919801</v>
      </c>
      <c r="K30" s="854">
        <v>0</v>
      </c>
      <c r="L30" s="854">
        <v>69567332</v>
      </c>
      <c r="M30" s="854">
        <v>69567332</v>
      </c>
      <c r="N30" s="1063">
        <v>41143220</v>
      </c>
      <c r="O30" s="1063">
        <v>30723701</v>
      </c>
      <c r="P30" s="1063">
        <v>10419519</v>
      </c>
    </row>
    <row r="31" spans="1:16" s="595" customFormat="1">
      <c r="A31" s="853"/>
      <c r="B31" s="854"/>
      <c r="C31" s="854"/>
      <c r="D31" s="854"/>
      <c r="E31" s="854"/>
    </row>
    <row r="32" spans="1:16" ht="78.599999999999994" customHeight="1">
      <c r="A32" s="1789" t="s">
        <v>799</v>
      </c>
      <c r="B32" s="1789"/>
      <c r="C32" s="1789"/>
      <c r="D32" s="644" t="s">
        <v>705</v>
      </c>
    </row>
    <row r="33" spans="1:7">
      <c r="A33" s="568" t="s">
        <v>803</v>
      </c>
      <c r="B33" s="857" t="s">
        <v>618</v>
      </c>
      <c r="D33" s="593"/>
    </row>
    <row r="34" spans="1:7" ht="31.5" customHeight="1">
      <c r="A34" s="1608" t="s">
        <v>951</v>
      </c>
      <c r="B34" s="1609">
        <v>10559003</v>
      </c>
      <c r="C34" s="855"/>
      <c r="D34" s="856"/>
    </row>
    <row r="35" spans="1:7" ht="31.5" customHeight="1">
      <c r="A35" s="1608" t="s">
        <v>952</v>
      </c>
      <c r="B35" s="1609">
        <v>8058721</v>
      </c>
      <c r="C35" s="855"/>
      <c r="D35" s="856"/>
    </row>
    <row r="36" spans="1:7" ht="63.75">
      <c r="A36" s="1608" t="s">
        <v>953</v>
      </c>
      <c r="B36" s="1609">
        <v>702179798</v>
      </c>
      <c r="C36" s="855"/>
      <c r="D36" s="856"/>
    </row>
    <row r="37" spans="1:7" ht="25.5">
      <c r="A37" s="1610" t="s">
        <v>800</v>
      </c>
      <c r="B37" s="1611">
        <v>10559003</v>
      </c>
      <c r="C37" s="855"/>
      <c r="D37" s="856"/>
    </row>
    <row r="38" spans="1:7" ht="38.25">
      <c r="A38" s="1610" t="s">
        <v>954</v>
      </c>
      <c r="B38" s="1611">
        <v>10559003</v>
      </c>
      <c r="C38" s="855"/>
      <c r="D38" s="856"/>
    </row>
    <row r="39" spans="1:7" ht="25.5">
      <c r="A39" s="1610" t="s">
        <v>955</v>
      </c>
      <c r="B39" s="1611">
        <v>10559003</v>
      </c>
      <c r="C39" s="855"/>
      <c r="D39" s="856"/>
    </row>
    <row r="40" spans="1:7">
      <c r="A40" s="851" t="s">
        <v>863</v>
      </c>
      <c r="B40" s="852"/>
      <c r="C40" s="855"/>
      <c r="D40" s="856"/>
    </row>
    <row r="41" spans="1:7" ht="31.5" customHeight="1">
      <c r="A41" s="853" t="s">
        <v>800</v>
      </c>
      <c r="B41" s="854">
        <v>10559003</v>
      </c>
      <c r="C41" s="855"/>
      <c r="D41" s="856"/>
    </row>
    <row r="42" spans="1:7" ht="38.25">
      <c r="A42" s="853" t="s">
        <v>801</v>
      </c>
      <c r="B42" s="854"/>
      <c r="C42" s="855"/>
      <c r="D42" s="856"/>
    </row>
    <row r="43" spans="1:7" ht="25.5">
      <c r="A43" s="853" t="s">
        <v>802</v>
      </c>
      <c r="B43" s="854">
        <v>10559003</v>
      </c>
      <c r="C43" s="855"/>
      <c r="D43" s="856"/>
    </row>
    <row r="45" spans="1:7" s="595" customFormat="1">
      <c r="A45" s="595" t="s">
        <v>784</v>
      </c>
    </row>
    <row r="46" spans="1:7" s="595" customFormat="1">
      <c r="E46" s="644" t="s">
        <v>785</v>
      </c>
    </row>
    <row r="47" spans="1:7">
      <c r="F47" s="568" t="s">
        <v>618</v>
      </c>
    </row>
    <row r="48" spans="1:7" ht="127.5" customHeight="1">
      <c r="A48" s="839" t="s">
        <v>41</v>
      </c>
      <c r="B48" s="858" t="s">
        <v>786</v>
      </c>
      <c r="C48" s="858" t="s">
        <v>833</v>
      </c>
      <c r="D48" s="858" t="s">
        <v>834</v>
      </c>
      <c r="E48" s="858" t="s">
        <v>835</v>
      </c>
      <c r="F48" s="858" t="s">
        <v>804</v>
      </c>
      <c r="G48" s="858" t="s">
        <v>805</v>
      </c>
    </row>
    <row r="49" spans="1:7">
      <c r="A49" s="851"/>
      <c r="B49" s="852">
        <v>0</v>
      </c>
      <c r="C49" s="852">
        <v>0</v>
      </c>
      <c r="D49" s="852">
        <v>0</v>
      </c>
      <c r="E49" s="852">
        <v>0</v>
      </c>
      <c r="F49" s="852">
        <v>0</v>
      </c>
      <c r="G49" s="852">
        <v>0</v>
      </c>
    </row>
    <row r="50" spans="1:7">
      <c r="A50" s="851"/>
      <c r="B50" s="852">
        <v>0</v>
      </c>
      <c r="C50" s="852">
        <v>0</v>
      </c>
      <c r="D50" s="852">
        <v>0</v>
      </c>
      <c r="E50" s="852">
        <v>0</v>
      </c>
      <c r="F50" s="852">
        <v>0</v>
      </c>
      <c r="G50" s="852">
        <v>0</v>
      </c>
    </row>
    <row r="51" spans="1:7">
      <c r="A51" s="851"/>
      <c r="B51" s="852">
        <v>0</v>
      </c>
      <c r="C51" s="852">
        <v>0</v>
      </c>
      <c r="D51" s="852">
        <v>0</v>
      </c>
      <c r="E51" s="852">
        <v>0</v>
      </c>
      <c r="F51" s="852">
        <v>0</v>
      </c>
      <c r="G51" s="852">
        <v>0</v>
      </c>
    </row>
    <row r="52" spans="1:7">
      <c r="B52" s="594"/>
      <c r="C52" s="594"/>
      <c r="D52" s="594"/>
      <c r="E52" s="594"/>
      <c r="F52" s="594"/>
      <c r="G52" s="594"/>
    </row>
    <row r="53" spans="1:7">
      <c r="B53" s="594"/>
      <c r="C53" s="594"/>
      <c r="D53" s="594"/>
      <c r="E53" s="594"/>
      <c r="F53" s="594"/>
      <c r="G53" s="594"/>
    </row>
    <row r="54" spans="1:7">
      <c r="B54" s="594"/>
      <c r="C54" s="594"/>
      <c r="D54" s="594"/>
      <c r="E54" s="594"/>
      <c r="F54" s="594"/>
      <c r="G54" s="594"/>
    </row>
  </sheetData>
  <mergeCells count="1">
    <mergeCell ref="A32:C3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1" orientation="landscape" horizontalDpi="300" verticalDpi="300" r:id="rId1"/>
  <headerFooter alignWithMargins="0">
    <oddHeader xml:space="preserve">&amp;R&amp;"Times New Roman CE,Félkövér dőlt"&amp;12 35. melléklet a 4/2026. (V.28) önkormányzati rendelethez&amp;"Times New Roman CE,Dőlt"
</oddHeader>
    <oddFooter>&amp;R&amp;P/&amp;N</oddFooter>
  </headerFooter>
  <rowBreaks count="2" manualBreakCount="2">
    <brk id="16" max="16383" man="1"/>
    <brk id="44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dimension ref="A2:K47"/>
  <sheetViews>
    <sheetView view="pageLayout" zoomScale="110" zoomScalePageLayoutView="110" workbookViewId="0">
      <selection activeCell="E12" sqref="E12"/>
    </sheetView>
  </sheetViews>
  <sheetFormatPr defaultRowHeight="12.75"/>
  <cols>
    <col min="1" max="1" width="7.1640625" customWidth="1"/>
    <col min="2" max="2" width="37.33203125" style="469" customWidth="1"/>
    <col min="3" max="3" width="16.6640625" bestFit="1" customWidth="1"/>
    <col min="4" max="4" width="13.5" customWidth="1"/>
    <col min="5" max="5" width="15.6640625" bestFit="1" customWidth="1"/>
    <col min="6" max="6" width="12.83203125" customWidth="1"/>
    <col min="7" max="7" width="13.33203125" customWidth="1"/>
    <col min="8" max="8" width="18" customWidth="1"/>
  </cols>
  <sheetData>
    <row r="2" spans="1:11" ht="15.75">
      <c r="B2" s="1790" t="s">
        <v>601</v>
      </c>
      <c r="C2" s="1790"/>
      <c r="D2" s="1790"/>
      <c r="E2" t="s">
        <v>694</v>
      </c>
      <c r="G2" t="s">
        <v>648</v>
      </c>
    </row>
    <row r="4" spans="1:11" s="467" customFormat="1" ht="24.75">
      <c r="A4" s="485"/>
      <c r="B4" s="481" t="s">
        <v>484</v>
      </c>
      <c r="C4" s="474" t="s">
        <v>453</v>
      </c>
      <c r="D4" s="474" t="s">
        <v>450</v>
      </c>
      <c r="E4" s="474" t="s">
        <v>451</v>
      </c>
      <c r="F4" s="474" t="s">
        <v>452</v>
      </c>
      <c r="G4" s="474" t="s">
        <v>693</v>
      </c>
      <c r="H4" s="475" t="s">
        <v>454</v>
      </c>
    </row>
    <row r="5" spans="1:11" s="467" customFormat="1" ht="15">
      <c r="A5" s="485">
        <v>1</v>
      </c>
      <c r="B5" s="474" t="s">
        <v>485</v>
      </c>
      <c r="C5" s="476">
        <v>299709744</v>
      </c>
      <c r="D5" s="476">
        <v>0</v>
      </c>
      <c r="E5" s="476">
        <v>0</v>
      </c>
      <c r="F5" s="476">
        <v>0</v>
      </c>
      <c r="G5" s="476">
        <v>0</v>
      </c>
      <c r="H5" s="476">
        <f>SUM(C5:G5)</f>
        <v>299709744</v>
      </c>
      <c r="I5" s="472"/>
      <c r="J5" s="472"/>
      <c r="K5" s="472"/>
    </row>
    <row r="6" spans="1:11" s="467" customFormat="1" ht="15">
      <c r="A6" s="485">
        <v>2</v>
      </c>
      <c r="B6" s="474" t="s">
        <v>486</v>
      </c>
      <c r="C6" s="476">
        <v>107604103</v>
      </c>
      <c r="D6" s="476">
        <v>1029466</v>
      </c>
      <c r="E6" s="476">
        <v>26054801</v>
      </c>
      <c r="F6" s="476">
        <v>2444111</v>
      </c>
      <c r="G6" s="476">
        <v>0</v>
      </c>
      <c r="H6" s="476">
        <f t="shared" ref="H6:H45" si="0">SUM(C6:G6)</f>
        <v>137132481</v>
      </c>
      <c r="I6" s="472"/>
      <c r="J6" s="472"/>
      <c r="K6" s="472"/>
    </row>
    <row r="7" spans="1:11" s="467" customFormat="1" ht="15">
      <c r="A7" s="485">
        <v>3</v>
      </c>
      <c r="B7" s="474" t="s">
        <v>487</v>
      </c>
      <c r="C7" s="476"/>
      <c r="D7" s="476">
        <v>0</v>
      </c>
      <c r="E7" s="476">
        <v>0</v>
      </c>
      <c r="F7" s="476">
        <v>0</v>
      </c>
      <c r="G7" s="476">
        <v>0</v>
      </c>
      <c r="H7" s="476">
        <f t="shared" si="0"/>
        <v>0</v>
      </c>
      <c r="I7" s="472"/>
      <c r="J7" s="472"/>
      <c r="K7" s="472"/>
    </row>
    <row r="8" spans="1:11" s="468" customFormat="1" ht="14.25">
      <c r="A8" s="486" t="s">
        <v>468</v>
      </c>
      <c r="B8" s="481" t="s">
        <v>488</v>
      </c>
      <c r="C8" s="477">
        <f t="shared" ref="C8:H8" si="1">SUM(C5:C7)</f>
        <v>407313847</v>
      </c>
      <c r="D8" s="477">
        <f t="shared" si="1"/>
        <v>1029466</v>
      </c>
      <c r="E8" s="477">
        <f t="shared" si="1"/>
        <v>26054801</v>
      </c>
      <c r="F8" s="477">
        <f t="shared" si="1"/>
        <v>2444111</v>
      </c>
      <c r="G8" s="477">
        <f t="shared" si="1"/>
        <v>0</v>
      </c>
      <c r="H8" s="477">
        <f t="shared" si="1"/>
        <v>436842225</v>
      </c>
      <c r="I8" s="473"/>
      <c r="J8" s="473"/>
      <c r="K8" s="473"/>
    </row>
    <row r="9" spans="1:11" s="467" customFormat="1" ht="15">
      <c r="A9" s="485">
        <v>4</v>
      </c>
      <c r="B9" s="474" t="s">
        <v>489</v>
      </c>
      <c r="C9" s="476">
        <v>0</v>
      </c>
      <c r="D9" s="476">
        <v>0</v>
      </c>
      <c r="E9" s="476">
        <v>0</v>
      </c>
      <c r="F9" s="476">
        <v>0</v>
      </c>
      <c r="G9" s="476">
        <v>0</v>
      </c>
      <c r="H9" s="476">
        <f t="shared" si="0"/>
        <v>0</v>
      </c>
      <c r="I9" s="472"/>
      <c r="J9" s="472"/>
      <c r="K9" s="472"/>
    </row>
    <row r="10" spans="1:11" s="467" customFormat="1" ht="15">
      <c r="A10" s="485">
        <v>5</v>
      </c>
      <c r="B10" s="474" t="s">
        <v>490</v>
      </c>
      <c r="C10" s="476">
        <v>0</v>
      </c>
      <c r="D10" s="476">
        <v>0</v>
      </c>
      <c r="E10" s="476">
        <v>0</v>
      </c>
      <c r="F10" s="476">
        <v>0</v>
      </c>
      <c r="G10" s="476">
        <v>0</v>
      </c>
      <c r="H10" s="476">
        <f t="shared" si="0"/>
        <v>0</v>
      </c>
      <c r="I10" s="472"/>
      <c r="J10" s="472"/>
      <c r="K10" s="472"/>
    </row>
    <row r="11" spans="1:11" s="468" customFormat="1" ht="15">
      <c r="A11" s="486" t="s">
        <v>469</v>
      </c>
      <c r="B11" s="481" t="s">
        <v>491</v>
      </c>
      <c r="C11" s="477">
        <v>0</v>
      </c>
      <c r="D11" s="477">
        <v>0</v>
      </c>
      <c r="E11" s="477">
        <v>0</v>
      </c>
      <c r="F11" s="477">
        <v>0</v>
      </c>
      <c r="G11" s="477">
        <v>0</v>
      </c>
      <c r="H11" s="476">
        <f t="shared" si="0"/>
        <v>0</v>
      </c>
      <c r="I11" s="473"/>
      <c r="J11" s="473"/>
      <c r="K11" s="473"/>
    </row>
    <row r="12" spans="1:11" s="467" customFormat="1" ht="15">
      <c r="A12" s="485">
        <v>6</v>
      </c>
      <c r="B12" s="474" t="s">
        <v>492</v>
      </c>
      <c r="C12" s="476">
        <v>1224628185</v>
      </c>
      <c r="D12" s="476">
        <v>270560361</v>
      </c>
      <c r="E12" s="476">
        <v>787824873</v>
      </c>
      <c r="F12" s="476">
        <v>53637777</v>
      </c>
      <c r="G12" s="476">
        <v>37386001</v>
      </c>
      <c r="H12" s="476">
        <f t="shared" si="0"/>
        <v>2374037197</v>
      </c>
      <c r="I12" s="472"/>
      <c r="J12" s="472"/>
      <c r="K12" s="472"/>
    </row>
    <row r="13" spans="1:11" s="467" customFormat="1" ht="15">
      <c r="A13" s="485">
        <v>7</v>
      </c>
      <c r="B13" s="474" t="s">
        <v>493</v>
      </c>
      <c r="C13" s="472">
        <v>183991198</v>
      </c>
      <c r="D13" s="476">
        <v>3500000</v>
      </c>
      <c r="E13" s="476">
        <v>0</v>
      </c>
      <c r="F13" s="476">
        <v>470303</v>
      </c>
      <c r="G13" s="476">
        <v>0</v>
      </c>
      <c r="H13" s="476">
        <f t="shared" si="0"/>
        <v>187961501</v>
      </c>
      <c r="I13" s="472"/>
      <c r="J13" s="472"/>
      <c r="K13" s="472"/>
    </row>
    <row r="14" spans="1:11" s="467" customFormat="1" ht="15">
      <c r="A14" s="485">
        <v>8</v>
      </c>
      <c r="B14" s="474" t="s">
        <v>523</v>
      </c>
      <c r="C14" s="476">
        <v>174392836</v>
      </c>
      <c r="D14" s="476">
        <v>0</v>
      </c>
      <c r="E14" s="476">
        <v>212481</v>
      </c>
      <c r="F14" s="476">
        <v>0</v>
      </c>
      <c r="G14" s="476">
        <v>0</v>
      </c>
      <c r="H14" s="476">
        <f t="shared" si="0"/>
        <v>174605317</v>
      </c>
      <c r="I14" s="472"/>
      <c r="J14" s="472"/>
      <c r="K14" s="472"/>
    </row>
    <row r="15" spans="1:11" s="467" customFormat="1" ht="15">
      <c r="A15" s="485">
        <v>9</v>
      </c>
      <c r="B15" s="474" t="s">
        <v>494</v>
      </c>
      <c r="C15" s="476">
        <v>107972166</v>
      </c>
      <c r="D15" s="476">
        <v>244396</v>
      </c>
      <c r="E15" s="476"/>
      <c r="F15" s="476"/>
      <c r="G15" s="476">
        <v>626</v>
      </c>
      <c r="H15" s="476">
        <f>SUM(C15:G15)</f>
        <v>108217188</v>
      </c>
      <c r="I15" s="472"/>
      <c r="J15" s="472"/>
      <c r="K15" s="472"/>
    </row>
    <row r="16" spans="1:11" s="468" customFormat="1" ht="14.25">
      <c r="A16" s="486" t="s">
        <v>471</v>
      </c>
      <c r="B16" s="481" t="s">
        <v>495</v>
      </c>
      <c r="C16" s="650">
        <f t="shared" ref="C16:H16" si="2">SUM(C12:C15)</f>
        <v>1690984385</v>
      </c>
      <c r="D16" s="650">
        <f t="shared" si="2"/>
        <v>274304757</v>
      </c>
      <c r="E16" s="477">
        <f t="shared" si="2"/>
        <v>788037354</v>
      </c>
      <c r="F16" s="477">
        <f t="shared" si="2"/>
        <v>54108080</v>
      </c>
      <c r="G16" s="477">
        <f t="shared" si="2"/>
        <v>37386627</v>
      </c>
      <c r="H16" s="477">
        <f t="shared" si="2"/>
        <v>2844821203</v>
      </c>
      <c r="I16" s="473"/>
      <c r="J16" s="473"/>
      <c r="K16" s="473"/>
    </row>
    <row r="17" spans="1:11" s="467" customFormat="1" ht="15.75" customHeight="1">
      <c r="A17" s="485">
        <v>10</v>
      </c>
      <c r="B17" s="474" t="s">
        <v>496</v>
      </c>
      <c r="C17" s="476">
        <v>23172031</v>
      </c>
      <c r="D17" s="476">
        <v>2650056</v>
      </c>
      <c r="E17" s="476">
        <v>103601567</v>
      </c>
      <c r="F17" s="476">
        <v>1647524</v>
      </c>
      <c r="G17" s="476">
        <v>206331</v>
      </c>
      <c r="H17" s="476">
        <f t="shared" si="0"/>
        <v>131277509</v>
      </c>
      <c r="I17" s="472"/>
      <c r="J17" s="472"/>
      <c r="K17" s="472"/>
    </row>
    <row r="18" spans="1:11" s="467" customFormat="1" ht="15">
      <c r="A18" s="485">
        <v>11</v>
      </c>
      <c r="B18" s="474" t="s">
        <v>716</v>
      </c>
      <c r="C18" s="476">
        <v>157944736</v>
      </c>
      <c r="D18" s="476">
        <v>14036447</v>
      </c>
      <c r="E18" s="476">
        <v>27353317</v>
      </c>
      <c r="F18" s="476">
        <v>18867566</v>
      </c>
      <c r="G18" s="476">
        <v>908941</v>
      </c>
      <c r="H18" s="476">
        <f t="shared" si="0"/>
        <v>219111007</v>
      </c>
      <c r="I18" s="472"/>
      <c r="J18" s="472"/>
      <c r="K18" s="472"/>
    </row>
    <row r="19" spans="1:11" s="467" customFormat="1" ht="15">
      <c r="A19" s="485">
        <v>12</v>
      </c>
      <c r="B19" s="474" t="s">
        <v>502</v>
      </c>
      <c r="C19" s="476">
        <v>5567237</v>
      </c>
      <c r="D19" s="476">
        <v>344529</v>
      </c>
      <c r="E19" s="476">
        <v>0</v>
      </c>
      <c r="F19" s="476">
        <v>521142</v>
      </c>
      <c r="G19" s="476">
        <v>0</v>
      </c>
      <c r="H19" s="476">
        <f t="shared" si="0"/>
        <v>6432908</v>
      </c>
      <c r="I19" s="472"/>
      <c r="J19" s="472"/>
      <c r="K19" s="472"/>
    </row>
    <row r="20" spans="1:11" s="467" customFormat="1" ht="15">
      <c r="A20" s="485">
        <v>13</v>
      </c>
      <c r="B20" s="474" t="s">
        <v>499</v>
      </c>
      <c r="C20" s="476"/>
      <c r="D20" s="476">
        <v>0</v>
      </c>
      <c r="E20" s="476">
        <v>0</v>
      </c>
      <c r="F20" s="476">
        <v>0</v>
      </c>
      <c r="G20" s="476">
        <v>0</v>
      </c>
      <c r="H20" s="476">
        <f t="shared" si="0"/>
        <v>0</v>
      </c>
      <c r="I20" s="472"/>
      <c r="J20" s="472"/>
      <c r="K20" s="472"/>
    </row>
    <row r="21" spans="1:11" s="468" customFormat="1" ht="14.25">
      <c r="A21" s="486" t="s">
        <v>472</v>
      </c>
      <c r="B21" s="481" t="s">
        <v>500</v>
      </c>
      <c r="C21" s="477">
        <f t="shared" ref="C21:H21" si="3">SUM(C17:C20)</f>
        <v>186684004</v>
      </c>
      <c r="D21" s="477">
        <f t="shared" si="3"/>
        <v>17031032</v>
      </c>
      <c r="E21" s="477">
        <f t="shared" si="3"/>
        <v>130954884</v>
      </c>
      <c r="F21" s="477">
        <f t="shared" si="3"/>
        <v>21036232</v>
      </c>
      <c r="G21" s="477">
        <f t="shared" si="3"/>
        <v>1115272</v>
      </c>
      <c r="H21" s="477">
        <f t="shared" si="3"/>
        <v>356821424</v>
      </c>
      <c r="I21" s="473"/>
      <c r="J21" s="473"/>
      <c r="K21" s="473"/>
    </row>
    <row r="22" spans="1:11" s="467" customFormat="1" ht="15">
      <c r="A22" s="485">
        <v>14</v>
      </c>
      <c r="B22" s="474" t="s">
        <v>501</v>
      </c>
      <c r="C22" s="476">
        <v>191746742</v>
      </c>
      <c r="D22" s="476">
        <v>202140337</v>
      </c>
      <c r="E22" s="476">
        <v>548977729</v>
      </c>
      <c r="F22" s="476">
        <v>21733391</v>
      </c>
      <c r="G22" s="476">
        <v>30092012</v>
      </c>
      <c r="H22" s="476">
        <f t="shared" si="0"/>
        <v>994690211</v>
      </c>
      <c r="I22" s="472"/>
      <c r="J22" s="472"/>
      <c r="K22" s="472"/>
    </row>
    <row r="23" spans="1:11" s="467" customFormat="1" ht="15">
      <c r="A23" s="485">
        <v>15</v>
      </c>
      <c r="B23" s="474" t="s">
        <v>497</v>
      </c>
      <c r="C23" s="476">
        <v>58390647</v>
      </c>
      <c r="D23" s="476">
        <v>25222038</v>
      </c>
      <c r="E23" s="476">
        <v>19498513</v>
      </c>
      <c r="F23" s="476">
        <v>3981687</v>
      </c>
      <c r="G23" s="476">
        <v>1600988</v>
      </c>
      <c r="H23" s="476">
        <f t="shared" si="0"/>
        <v>108693873</v>
      </c>
      <c r="I23" s="472"/>
      <c r="J23" s="472"/>
      <c r="K23" s="472"/>
    </row>
    <row r="24" spans="1:11" s="467" customFormat="1" ht="15">
      <c r="A24" s="485">
        <v>16</v>
      </c>
      <c r="B24" s="474" t="s">
        <v>498</v>
      </c>
      <c r="C24" s="476">
        <v>29567678</v>
      </c>
      <c r="D24" s="476">
        <v>32488077</v>
      </c>
      <c r="E24" s="476">
        <v>84366274</v>
      </c>
      <c r="F24" s="476">
        <v>3336674</v>
      </c>
      <c r="G24" s="476">
        <v>4220953</v>
      </c>
      <c r="H24" s="476">
        <f t="shared" si="0"/>
        <v>153979656</v>
      </c>
      <c r="I24" s="472"/>
      <c r="J24" s="472"/>
      <c r="K24" s="472"/>
    </row>
    <row r="25" spans="1:11" s="468" customFormat="1" ht="14.25">
      <c r="A25" s="486" t="s">
        <v>503</v>
      </c>
      <c r="B25" s="481" t="s">
        <v>504</v>
      </c>
      <c r="C25" s="477">
        <f t="shared" ref="C25:H25" si="4">SUM(C22:C24)</f>
        <v>279705067</v>
      </c>
      <c r="D25" s="650">
        <f t="shared" si="4"/>
        <v>259850452</v>
      </c>
      <c r="E25" s="477">
        <f t="shared" si="4"/>
        <v>652842516</v>
      </c>
      <c r="F25" s="477">
        <f t="shared" si="4"/>
        <v>29051752</v>
      </c>
      <c r="G25" s="477">
        <f t="shared" si="4"/>
        <v>35913953</v>
      </c>
      <c r="H25" s="477">
        <f t="shared" si="4"/>
        <v>1257363740</v>
      </c>
      <c r="I25" s="473"/>
      <c r="J25" s="473"/>
      <c r="K25" s="473"/>
    </row>
    <row r="26" spans="1:11" s="468" customFormat="1" ht="14.25">
      <c r="A26" s="486" t="s">
        <v>505</v>
      </c>
      <c r="B26" s="481" t="s">
        <v>511</v>
      </c>
      <c r="C26" s="477">
        <v>270649370</v>
      </c>
      <c r="D26" s="477">
        <v>230389</v>
      </c>
      <c r="E26" s="477">
        <v>10724297</v>
      </c>
      <c r="F26" s="477">
        <v>1629790</v>
      </c>
      <c r="G26" s="477">
        <v>305267</v>
      </c>
      <c r="H26" s="477">
        <f t="shared" si="0"/>
        <v>283539113</v>
      </c>
      <c r="I26" s="473"/>
      <c r="J26" s="473"/>
      <c r="K26" s="473"/>
    </row>
    <row r="27" spans="1:11" s="468" customFormat="1" ht="14.25">
      <c r="A27" s="486" t="s">
        <v>506</v>
      </c>
      <c r="B27" s="481" t="s">
        <v>512</v>
      </c>
      <c r="C27" s="477">
        <v>1372330922</v>
      </c>
      <c r="D27" s="477">
        <v>3057697</v>
      </c>
      <c r="E27" s="477">
        <v>23809617</v>
      </c>
      <c r="F27" s="477">
        <v>4215509</v>
      </c>
      <c r="G27" s="477">
        <v>246876</v>
      </c>
      <c r="H27" s="477">
        <f t="shared" si="0"/>
        <v>1403660621</v>
      </c>
      <c r="I27" s="473"/>
      <c r="J27" s="473"/>
      <c r="K27" s="473"/>
    </row>
    <row r="28" spans="1:11" s="468" customFormat="1" ht="14.25">
      <c r="A28" s="486" t="s">
        <v>470</v>
      </c>
      <c r="B28" s="481" t="s">
        <v>513</v>
      </c>
      <c r="C28" s="650">
        <f t="shared" ref="C28:H28" si="5">SUM(C8+C11+C16-C21-C25-C26-C27)</f>
        <v>-11071131</v>
      </c>
      <c r="D28" s="650">
        <f t="shared" si="5"/>
        <v>-4835347</v>
      </c>
      <c r="E28" s="477">
        <f t="shared" si="5"/>
        <v>-4239159</v>
      </c>
      <c r="F28" s="477">
        <f t="shared" si="5"/>
        <v>618908</v>
      </c>
      <c r="G28" s="477">
        <f t="shared" si="5"/>
        <v>-194741</v>
      </c>
      <c r="H28" s="477">
        <f t="shared" si="5"/>
        <v>-19721470</v>
      </c>
      <c r="I28" s="473"/>
      <c r="J28" s="473"/>
      <c r="K28" s="473"/>
    </row>
    <row r="29" spans="1:11" s="467" customFormat="1" ht="15">
      <c r="A29" s="485">
        <v>18</v>
      </c>
      <c r="B29" s="474" t="s">
        <v>657</v>
      </c>
      <c r="C29" s="658">
        <v>0</v>
      </c>
      <c r="D29" s="476">
        <v>0</v>
      </c>
      <c r="E29" s="476">
        <v>0</v>
      </c>
      <c r="F29" s="476">
        <v>0</v>
      </c>
      <c r="G29" s="476">
        <v>0</v>
      </c>
      <c r="H29" s="476">
        <f>SUM(C29:G29)</f>
        <v>0</v>
      </c>
      <c r="I29" s="472"/>
      <c r="J29" s="472"/>
      <c r="K29" s="472"/>
    </row>
    <row r="30" spans="1:11" s="467" customFormat="1" ht="15">
      <c r="A30" s="485">
        <v>18</v>
      </c>
      <c r="B30" s="474" t="s">
        <v>514</v>
      </c>
      <c r="C30" s="476">
        <v>0</v>
      </c>
      <c r="D30" s="476">
        <v>0</v>
      </c>
      <c r="E30" s="476">
        <v>0</v>
      </c>
      <c r="F30" s="476">
        <v>0</v>
      </c>
      <c r="G30" s="476">
        <v>0</v>
      </c>
      <c r="H30" s="476">
        <f t="shared" si="0"/>
        <v>0</v>
      </c>
      <c r="I30" s="472"/>
      <c r="J30" s="472"/>
      <c r="K30" s="472"/>
    </row>
    <row r="31" spans="1:11" s="467" customFormat="1" ht="15">
      <c r="A31" s="485">
        <v>20</v>
      </c>
      <c r="B31" s="613" t="s">
        <v>695</v>
      </c>
      <c r="C31" s="476">
        <v>1991167</v>
      </c>
      <c r="D31" s="476">
        <v>1</v>
      </c>
      <c r="E31" s="476">
        <v>0</v>
      </c>
      <c r="F31" s="476">
        <v>1</v>
      </c>
      <c r="G31" s="476">
        <v>0</v>
      </c>
      <c r="H31" s="476">
        <f t="shared" si="0"/>
        <v>1991169</v>
      </c>
      <c r="I31" s="472"/>
      <c r="J31" s="472"/>
      <c r="K31" s="472"/>
    </row>
    <row r="32" spans="1:11" s="467" customFormat="1" ht="15">
      <c r="A32" s="485">
        <v>21</v>
      </c>
      <c r="B32" s="474" t="s">
        <v>725</v>
      </c>
      <c r="C32" s="476">
        <v>0</v>
      </c>
      <c r="D32" s="476">
        <v>0</v>
      </c>
      <c r="E32" s="476">
        <v>0</v>
      </c>
      <c r="F32" s="476">
        <v>0</v>
      </c>
      <c r="G32" s="476">
        <v>0</v>
      </c>
      <c r="H32" s="476">
        <f t="shared" si="0"/>
        <v>0</v>
      </c>
      <c r="I32" s="472"/>
      <c r="J32" s="472"/>
      <c r="K32" s="472"/>
    </row>
    <row r="33" spans="1:11" s="467" customFormat="1" ht="15">
      <c r="A33" s="485" t="s">
        <v>691</v>
      </c>
      <c r="B33" s="487" t="s">
        <v>515</v>
      </c>
      <c r="C33" s="476">
        <v>0</v>
      </c>
      <c r="D33" s="476">
        <v>0</v>
      </c>
      <c r="E33" s="476">
        <v>0</v>
      </c>
      <c r="F33" s="476">
        <v>0</v>
      </c>
      <c r="G33" s="476">
        <v>0</v>
      </c>
      <c r="H33" s="476">
        <f t="shared" si="0"/>
        <v>0</v>
      </c>
      <c r="I33" s="472"/>
      <c r="J33" s="472"/>
      <c r="K33" s="472"/>
    </row>
    <row r="34" spans="1:11" s="468" customFormat="1" ht="14.25">
      <c r="A34" s="486" t="s">
        <v>507</v>
      </c>
      <c r="B34" s="481" t="s">
        <v>516</v>
      </c>
      <c r="C34" s="477">
        <f t="shared" ref="C34:H34" si="6">SUM(C29:C33)</f>
        <v>1991167</v>
      </c>
      <c r="D34" s="477">
        <f t="shared" si="6"/>
        <v>1</v>
      </c>
      <c r="E34" s="477">
        <f t="shared" si="6"/>
        <v>0</v>
      </c>
      <c r="F34" s="477">
        <v>0</v>
      </c>
      <c r="G34" s="477">
        <f t="shared" si="6"/>
        <v>0</v>
      </c>
      <c r="H34" s="477">
        <f t="shared" si="6"/>
        <v>1991169</v>
      </c>
      <c r="I34" s="473"/>
      <c r="J34" s="473"/>
      <c r="K34" s="473"/>
    </row>
    <row r="35" spans="1:11" s="467" customFormat="1" ht="15">
      <c r="A35" s="485">
        <v>22</v>
      </c>
      <c r="B35" s="469" t="s">
        <v>629</v>
      </c>
      <c r="C35" s="476">
        <v>0</v>
      </c>
      <c r="D35" s="476">
        <v>0</v>
      </c>
      <c r="E35" s="476">
        <v>0</v>
      </c>
      <c r="F35" s="476">
        <v>0</v>
      </c>
      <c r="G35" s="476">
        <v>0</v>
      </c>
      <c r="H35" s="476">
        <f t="shared" si="0"/>
        <v>0</v>
      </c>
      <c r="I35" s="472"/>
      <c r="J35" s="472"/>
      <c r="K35" s="472"/>
    </row>
    <row r="36" spans="1:11" s="467" customFormat="1" ht="15">
      <c r="A36" s="485">
        <v>24</v>
      </c>
      <c r="B36" s="474" t="s">
        <v>517</v>
      </c>
      <c r="C36" s="476">
        <v>132271</v>
      </c>
      <c r="D36" s="476">
        <v>0</v>
      </c>
      <c r="E36" s="476">
        <v>0</v>
      </c>
      <c r="F36" s="476">
        <v>0</v>
      </c>
      <c r="G36" s="476">
        <v>0</v>
      </c>
      <c r="H36" s="476">
        <f t="shared" si="0"/>
        <v>132271</v>
      </c>
      <c r="I36" s="472"/>
      <c r="J36" s="472"/>
      <c r="K36" s="472"/>
    </row>
    <row r="37" spans="1:11" s="467" customFormat="1" ht="15">
      <c r="A37" s="485">
        <v>25</v>
      </c>
      <c r="B37" s="474" t="s">
        <v>518</v>
      </c>
      <c r="C37" s="476">
        <v>0</v>
      </c>
      <c r="D37" s="476">
        <v>0</v>
      </c>
      <c r="E37" s="476">
        <v>0</v>
      </c>
      <c r="F37" s="476">
        <v>0</v>
      </c>
      <c r="G37" s="476">
        <v>0</v>
      </c>
      <c r="H37" s="476">
        <f t="shared" si="0"/>
        <v>0</v>
      </c>
      <c r="I37" s="472"/>
      <c r="J37" s="472"/>
      <c r="K37" s="472"/>
    </row>
    <row r="38" spans="1:11" s="467" customFormat="1" ht="15">
      <c r="A38" s="485" t="s">
        <v>696</v>
      </c>
      <c r="B38" s="553" t="s">
        <v>519</v>
      </c>
      <c r="C38" s="554">
        <v>0</v>
      </c>
      <c r="D38" s="554">
        <v>0</v>
      </c>
      <c r="E38" s="554">
        <v>0</v>
      </c>
      <c r="F38" s="554">
        <v>0</v>
      </c>
      <c r="G38" s="554">
        <v>0</v>
      </c>
      <c r="H38" s="554">
        <f t="shared" si="0"/>
        <v>0</v>
      </c>
      <c r="I38" s="472"/>
      <c r="J38" s="472"/>
      <c r="K38" s="472"/>
    </row>
    <row r="39" spans="1:11" s="468" customFormat="1" ht="14.25">
      <c r="A39" s="486" t="s">
        <v>508</v>
      </c>
      <c r="B39" s="481" t="s">
        <v>520</v>
      </c>
      <c r="C39" s="477">
        <f>SUM(C35:C38)</f>
        <v>132271</v>
      </c>
      <c r="D39" s="477">
        <f>SUM(D35:D37)</f>
        <v>0</v>
      </c>
      <c r="E39" s="477">
        <f>SUM(E35:E37)</f>
        <v>0</v>
      </c>
      <c r="F39" s="477">
        <f>SUM(F35:F37)</f>
        <v>0</v>
      </c>
      <c r="G39" s="477">
        <f>SUM(G35:G37)</f>
        <v>0</v>
      </c>
      <c r="H39" s="477">
        <f>SUM(H35:H37)</f>
        <v>132271</v>
      </c>
      <c r="I39" s="473"/>
      <c r="J39" s="473"/>
      <c r="K39" s="473"/>
    </row>
    <row r="40" spans="1:11" s="468" customFormat="1" ht="14.25">
      <c r="A40" s="486" t="s">
        <v>473</v>
      </c>
      <c r="B40" s="481" t="s">
        <v>521</v>
      </c>
      <c r="C40" s="477">
        <f t="shared" ref="C40:H40" si="7">SUM(C34-C39)</f>
        <v>1858896</v>
      </c>
      <c r="D40" s="477">
        <f t="shared" si="7"/>
        <v>1</v>
      </c>
      <c r="E40" s="477">
        <f t="shared" si="7"/>
        <v>0</v>
      </c>
      <c r="F40" s="477">
        <f t="shared" si="7"/>
        <v>0</v>
      </c>
      <c r="G40" s="477">
        <f t="shared" si="7"/>
        <v>0</v>
      </c>
      <c r="H40" s="477">
        <f t="shared" si="7"/>
        <v>1858898</v>
      </c>
      <c r="I40" s="473"/>
      <c r="J40" s="473"/>
      <c r="K40" s="473"/>
    </row>
    <row r="41" spans="1:11" s="468" customFormat="1" ht="14.25">
      <c r="A41" s="486" t="s">
        <v>474</v>
      </c>
      <c r="B41" s="481" t="s">
        <v>522</v>
      </c>
      <c r="C41" s="477">
        <f t="shared" ref="C41:H41" si="8">SUM(C40,C28)</f>
        <v>-9212235</v>
      </c>
      <c r="D41" s="477">
        <f t="shared" si="8"/>
        <v>-4835346</v>
      </c>
      <c r="E41" s="477">
        <f t="shared" si="8"/>
        <v>-4239159</v>
      </c>
      <c r="F41" s="477">
        <f t="shared" si="8"/>
        <v>618908</v>
      </c>
      <c r="G41" s="477">
        <f t="shared" si="8"/>
        <v>-194741</v>
      </c>
      <c r="H41" s="477">
        <f t="shared" si="8"/>
        <v>-17862572</v>
      </c>
      <c r="I41" s="473"/>
      <c r="J41" s="473"/>
      <c r="K41" s="473"/>
    </row>
    <row r="42" spans="1:11" s="467" customFormat="1" ht="15">
      <c r="A42" s="485">
        <v>22</v>
      </c>
      <c r="B42" s="474" t="s">
        <v>523</v>
      </c>
      <c r="C42" s="476">
        <v>0</v>
      </c>
      <c r="D42" s="476">
        <v>0</v>
      </c>
      <c r="E42" s="476">
        <v>0</v>
      </c>
      <c r="F42" s="476">
        <v>0</v>
      </c>
      <c r="G42" s="476">
        <v>0</v>
      </c>
      <c r="H42" s="476">
        <f t="shared" si="0"/>
        <v>0</v>
      </c>
      <c r="I42" s="472"/>
      <c r="J42" s="472"/>
      <c r="K42" s="472"/>
    </row>
    <row r="43" spans="1:11" s="467" customFormat="1" ht="15">
      <c r="A43" s="485">
        <v>23</v>
      </c>
      <c r="B43" s="474" t="s">
        <v>524</v>
      </c>
      <c r="C43" s="476">
        <v>0</v>
      </c>
      <c r="D43" s="476">
        <v>0</v>
      </c>
      <c r="E43" s="476">
        <v>0</v>
      </c>
      <c r="F43" s="476">
        <v>0</v>
      </c>
      <c r="G43" s="476">
        <v>0</v>
      </c>
      <c r="H43" s="476">
        <f t="shared" si="0"/>
        <v>0</v>
      </c>
      <c r="I43" s="472"/>
      <c r="J43" s="472"/>
      <c r="K43" s="472"/>
    </row>
    <row r="44" spans="1:11" s="468" customFormat="1" ht="14.25">
      <c r="A44" s="486" t="s">
        <v>509</v>
      </c>
      <c r="B44" s="481" t="s">
        <v>525</v>
      </c>
      <c r="C44" s="477">
        <f t="shared" ref="C44:H44" si="9">SUM(C42:C43)</f>
        <v>0</v>
      </c>
      <c r="D44" s="477">
        <f t="shared" si="9"/>
        <v>0</v>
      </c>
      <c r="E44" s="477">
        <f t="shared" si="9"/>
        <v>0</v>
      </c>
      <c r="F44" s="477">
        <f t="shared" si="9"/>
        <v>0</v>
      </c>
      <c r="G44" s="477">
        <f t="shared" si="9"/>
        <v>0</v>
      </c>
      <c r="H44" s="477">
        <f t="shared" si="9"/>
        <v>0</v>
      </c>
      <c r="I44" s="473"/>
      <c r="J44" s="473"/>
      <c r="K44" s="473"/>
    </row>
    <row r="45" spans="1:11" s="468" customFormat="1" ht="15">
      <c r="A45" s="486" t="s">
        <v>510</v>
      </c>
      <c r="B45" s="481" t="s">
        <v>526</v>
      </c>
      <c r="C45" s="477">
        <v>0</v>
      </c>
      <c r="D45" s="476">
        <v>0</v>
      </c>
      <c r="E45" s="476">
        <v>0</v>
      </c>
      <c r="F45" s="476">
        <v>0</v>
      </c>
      <c r="G45" s="476">
        <v>0</v>
      </c>
      <c r="H45" s="476">
        <f t="shared" si="0"/>
        <v>0</v>
      </c>
      <c r="I45" s="473"/>
      <c r="J45" s="473"/>
      <c r="K45" s="473"/>
    </row>
    <row r="46" spans="1:11" s="468" customFormat="1" ht="14.25">
      <c r="A46" s="486" t="s">
        <v>479</v>
      </c>
      <c r="B46" s="481" t="s">
        <v>528</v>
      </c>
      <c r="C46" s="477">
        <f t="shared" ref="C46:H46" si="10">SUM(C44-C45)</f>
        <v>0</v>
      </c>
      <c r="D46" s="477">
        <f t="shared" si="10"/>
        <v>0</v>
      </c>
      <c r="E46" s="477">
        <f t="shared" si="10"/>
        <v>0</v>
      </c>
      <c r="F46" s="477">
        <f t="shared" si="10"/>
        <v>0</v>
      </c>
      <c r="G46" s="477">
        <f t="shared" si="10"/>
        <v>0</v>
      </c>
      <c r="H46" s="477">
        <f t="shared" si="10"/>
        <v>0</v>
      </c>
      <c r="I46" s="473"/>
      <c r="J46" s="473"/>
      <c r="K46" s="473"/>
    </row>
    <row r="47" spans="1:11" s="468" customFormat="1" ht="14.25">
      <c r="A47" s="486" t="s">
        <v>480</v>
      </c>
      <c r="B47" s="481" t="s">
        <v>527</v>
      </c>
      <c r="C47" s="477">
        <f t="shared" ref="C47:H47" si="11">SUM(C41+C46)</f>
        <v>-9212235</v>
      </c>
      <c r="D47" s="477">
        <f t="shared" si="11"/>
        <v>-4835346</v>
      </c>
      <c r="E47" s="477">
        <f t="shared" si="11"/>
        <v>-4239159</v>
      </c>
      <c r="F47" s="477">
        <f t="shared" si="11"/>
        <v>618908</v>
      </c>
      <c r="G47" s="477">
        <f t="shared" si="11"/>
        <v>-194741</v>
      </c>
      <c r="H47" s="477">
        <f t="shared" si="11"/>
        <v>-17862572</v>
      </c>
      <c r="I47" s="473"/>
      <c r="J47" s="473"/>
      <c r="K47" s="473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 xml:space="preserve">&amp;C&amp;"Times New Roman CE,Félkövér"LÉTAVÉRTES VÁROSI ÖNKORMÁNYZAT
2025. ÉVI ZÁRSZÁMADÁS&amp;R 36.sz.melléklet 
a 4/2026.(V.28.) önkormányzati rendelethez
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I23"/>
  <sheetViews>
    <sheetView topLeftCell="B1" workbookViewId="0">
      <selection activeCell="H2" sqref="H2"/>
    </sheetView>
  </sheetViews>
  <sheetFormatPr defaultRowHeight="15"/>
  <cols>
    <col min="1" max="1" width="9.33203125" style="668"/>
    <col min="2" max="2" width="56.6640625" style="467" customWidth="1"/>
    <col min="3" max="3" width="14.1640625" style="467" customWidth="1"/>
    <col min="4" max="5" width="12.1640625" style="467" customWidth="1"/>
    <col min="6" max="6" width="10.5" style="467" customWidth="1"/>
    <col min="7" max="7" width="11" style="467" customWidth="1"/>
    <col min="8" max="8" width="16.33203125" style="467" customWidth="1"/>
    <col min="9" max="9" width="17" style="467" customWidth="1"/>
    <col min="10" max="16384" width="9.33203125" style="467"/>
  </cols>
  <sheetData>
    <row r="1" spans="1:9" s="568" customFormat="1" ht="15.75">
      <c r="A1" s="667"/>
      <c r="B1" s="595" t="s">
        <v>666</v>
      </c>
    </row>
    <row r="2" spans="1:9" s="568" customFormat="1" ht="15.75">
      <c r="A2" s="667"/>
      <c r="B2" s="595"/>
    </row>
    <row r="3" spans="1:9" s="568" customFormat="1" ht="15.75">
      <c r="A3" s="667"/>
      <c r="B3" s="1260" t="s">
        <v>914</v>
      </c>
    </row>
    <row r="4" spans="1:9" s="568" customFormat="1" ht="15.75">
      <c r="A4" s="667"/>
    </row>
    <row r="5" spans="1:9" s="568" customFormat="1" ht="15.75">
      <c r="A5" s="667"/>
      <c r="B5" s="595" t="s">
        <v>667</v>
      </c>
      <c r="C5" s="702" t="s">
        <v>684</v>
      </c>
      <c r="D5" s="702" t="s">
        <v>685</v>
      </c>
      <c r="E5" s="702" t="s">
        <v>451</v>
      </c>
      <c r="F5" s="702" t="s">
        <v>452</v>
      </c>
      <c r="G5" s="701" t="s">
        <v>686</v>
      </c>
      <c r="H5" s="701" t="s">
        <v>687</v>
      </c>
    </row>
    <row r="6" spans="1:9">
      <c r="A6" s="670" t="s">
        <v>119</v>
      </c>
      <c r="B6" s="673" t="s">
        <v>669</v>
      </c>
      <c r="C6" s="677">
        <v>1924250</v>
      </c>
      <c r="D6" s="678">
        <v>34635</v>
      </c>
      <c r="E6" s="678">
        <v>1852850</v>
      </c>
      <c r="F6" s="678">
        <v>240790</v>
      </c>
      <c r="G6" s="1350">
        <v>152130</v>
      </c>
      <c r="H6" s="679">
        <f>SUM(C6:G6)</f>
        <v>4204655</v>
      </c>
    </row>
    <row r="7" spans="1:9">
      <c r="A7" s="671" t="s">
        <v>123</v>
      </c>
      <c r="B7" s="674" t="s">
        <v>668</v>
      </c>
      <c r="C7" s="680">
        <v>433573677</v>
      </c>
      <c r="D7" s="681">
        <v>1637188</v>
      </c>
      <c r="E7" s="681">
        <v>19829</v>
      </c>
      <c r="F7" s="681">
        <v>252235</v>
      </c>
      <c r="G7" s="852">
        <v>208004</v>
      </c>
      <c r="H7" s="682">
        <f>SUM(C7:G7)</f>
        <v>435690933</v>
      </c>
    </row>
    <row r="8" spans="1:9" s="468" customFormat="1">
      <c r="A8" s="670" t="s">
        <v>124</v>
      </c>
      <c r="B8" s="675" t="s">
        <v>678</v>
      </c>
      <c r="C8" s="683">
        <f t="shared" ref="C8:H8" si="0">SUM(C6:C7)</f>
        <v>435497927</v>
      </c>
      <c r="D8" s="684">
        <f t="shared" si="0"/>
        <v>1671823</v>
      </c>
      <c r="E8" s="684">
        <f t="shared" si="0"/>
        <v>1872679</v>
      </c>
      <c r="F8" s="684">
        <f>SUM(F6:F7)</f>
        <v>493025</v>
      </c>
      <c r="G8" s="684">
        <f t="shared" si="0"/>
        <v>360134</v>
      </c>
      <c r="H8" s="692">
        <f t="shared" si="0"/>
        <v>439895588</v>
      </c>
      <c r="I8" s="473"/>
    </row>
    <row r="9" spans="1:9">
      <c r="A9" s="671" t="s">
        <v>125</v>
      </c>
      <c r="B9" s="674" t="s">
        <v>714</v>
      </c>
      <c r="C9" s="680">
        <v>-1888507888</v>
      </c>
      <c r="D9" s="681">
        <v>-275124733</v>
      </c>
      <c r="E9" s="685">
        <v>-819944049</v>
      </c>
      <c r="F9" s="681">
        <v>-56487446</v>
      </c>
      <c r="G9" s="681">
        <v>-37382395</v>
      </c>
      <c r="H9" s="682">
        <f t="shared" ref="H9:H18" si="1">SUM(C9:G9)</f>
        <v>-3077446511</v>
      </c>
    </row>
    <row r="10" spans="1:9">
      <c r="A10" s="670" t="s">
        <v>627</v>
      </c>
      <c r="B10" s="674" t="s">
        <v>715</v>
      </c>
      <c r="C10" s="680">
        <v>2609183009</v>
      </c>
      <c r="D10" s="681">
        <v>277245327</v>
      </c>
      <c r="E10" s="681">
        <v>824172889</v>
      </c>
      <c r="F10" s="681">
        <v>57058136</v>
      </c>
      <c r="G10" s="681">
        <v>37759226</v>
      </c>
      <c r="H10" s="682">
        <f t="shared" si="1"/>
        <v>3805418587</v>
      </c>
    </row>
    <row r="11" spans="1:9" ht="30">
      <c r="A11" s="671" t="s">
        <v>673</v>
      </c>
      <c r="B11" s="676" t="s">
        <v>670</v>
      </c>
      <c r="C11" s="680">
        <v>-389522077</v>
      </c>
      <c r="D11" s="681">
        <v>-1858183</v>
      </c>
      <c r="E11" s="681">
        <v>-2341869</v>
      </c>
      <c r="F11" s="681">
        <v>-505945</v>
      </c>
      <c r="G11" s="681">
        <v>-372599</v>
      </c>
      <c r="H11" s="682">
        <f t="shared" si="1"/>
        <v>-394600673</v>
      </c>
    </row>
    <row r="12" spans="1:9">
      <c r="A12" s="670" t="s">
        <v>674</v>
      </c>
      <c r="B12" s="838" t="s">
        <v>782</v>
      </c>
      <c r="C12" s="680"/>
      <c r="D12" s="681"/>
      <c r="E12" s="681">
        <v>0</v>
      </c>
      <c r="F12" s="681">
        <v>0</v>
      </c>
      <c r="G12" s="681">
        <v>0</v>
      </c>
      <c r="H12" s="682">
        <f t="shared" si="1"/>
        <v>0</v>
      </c>
    </row>
    <row r="13" spans="1:9">
      <c r="A13" s="671" t="s">
        <v>675</v>
      </c>
      <c r="B13" s="676" t="s">
        <v>783</v>
      </c>
      <c r="C13" s="680">
        <v>15000</v>
      </c>
      <c r="D13" s="681"/>
      <c r="E13" s="681">
        <v>0</v>
      </c>
      <c r="F13" s="681">
        <v>0</v>
      </c>
      <c r="G13" s="681">
        <v>0</v>
      </c>
      <c r="H13" s="682">
        <f t="shared" si="1"/>
        <v>15000</v>
      </c>
    </row>
    <row r="14" spans="1:9" ht="30">
      <c r="A14" s="670" t="s">
        <v>676</v>
      </c>
      <c r="B14" s="676" t="s">
        <v>671</v>
      </c>
      <c r="C14" s="680">
        <v>23293</v>
      </c>
      <c r="D14" s="681">
        <v>-186360</v>
      </c>
      <c r="E14" s="681">
        <v>284570</v>
      </c>
      <c r="F14" s="681">
        <v>-12920</v>
      </c>
      <c r="G14" s="681">
        <v>-12465</v>
      </c>
      <c r="H14" s="682">
        <f t="shared" si="1"/>
        <v>96118</v>
      </c>
    </row>
    <row r="15" spans="1:9">
      <c r="A15" s="670" t="s">
        <v>677</v>
      </c>
      <c r="B15" s="676" t="s">
        <v>809</v>
      </c>
      <c r="C15" s="680"/>
      <c r="D15" s="681"/>
      <c r="E15" s="681"/>
      <c r="F15" s="681">
        <v>0</v>
      </c>
      <c r="G15" s="681"/>
      <c r="H15" s="682">
        <v>131969</v>
      </c>
    </row>
    <row r="16" spans="1:9">
      <c r="A16" s="670" t="s">
        <v>680</v>
      </c>
      <c r="B16" s="674" t="s">
        <v>672</v>
      </c>
      <c r="C16" s="680">
        <v>6202763</v>
      </c>
      <c r="D16" s="681">
        <v>0</v>
      </c>
      <c r="E16" s="681"/>
      <c r="F16" s="681">
        <v>0</v>
      </c>
      <c r="G16" s="681">
        <v>0</v>
      </c>
      <c r="H16" s="682">
        <f t="shared" si="1"/>
        <v>6202763</v>
      </c>
    </row>
    <row r="17" spans="1:8" ht="30">
      <c r="A17" s="670" t="s">
        <v>681</v>
      </c>
      <c r="B17" s="676" t="s">
        <v>726</v>
      </c>
      <c r="C17" s="680">
        <v>84453</v>
      </c>
      <c r="D17" s="681">
        <v>0</v>
      </c>
      <c r="E17" s="681">
        <v>0</v>
      </c>
      <c r="F17" s="681">
        <v>0</v>
      </c>
      <c r="G17" s="681">
        <v>0</v>
      </c>
      <c r="H17" s="682">
        <f t="shared" si="1"/>
        <v>84453</v>
      </c>
    </row>
    <row r="18" spans="1:8" ht="30">
      <c r="A18" s="670" t="s">
        <v>836</v>
      </c>
      <c r="B18" s="676" t="s">
        <v>727</v>
      </c>
      <c r="C18" s="680">
        <v>-5458</v>
      </c>
      <c r="D18" s="681">
        <v>0</v>
      </c>
      <c r="E18" s="681">
        <v>0</v>
      </c>
      <c r="F18" s="681">
        <v>0</v>
      </c>
      <c r="G18" s="681">
        <v>0</v>
      </c>
      <c r="H18" s="682">
        <f t="shared" si="1"/>
        <v>-5458</v>
      </c>
    </row>
    <row r="19" spans="1:8" ht="30">
      <c r="A19" s="670" t="s">
        <v>806</v>
      </c>
      <c r="B19" s="676" t="s">
        <v>838</v>
      </c>
      <c r="C19" s="680">
        <v>-139113</v>
      </c>
      <c r="D19" s="889"/>
      <c r="E19" s="889"/>
      <c r="F19" s="889"/>
      <c r="G19" s="889"/>
      <c r="H19" s="890"/>
    </row>
    <row r="20" spans="1:8" s="468" customFormat="1">
      <c r="A20" s="670" t="s">
        <v>807</v>
      </c>
      <c r="B20" s="675" t="s">
        <v>679</v>
      </c>
      <c r="C20" s="683">
        <f>SUM(C9+C10+C11-C12-C13-C14-C15-C16-C17-C18-C19)</f>
        <v>324972106</v>
      </c>
      <c r="D20" s="683">
        <f>SUM(D9+D10+D11-D12-D13-D14-D16-D17-D18-D15)</f>
        <v>448771</v>
      </c>
      <c r="E20" s="683">
        <f>SUM(E9+E10+E11-E12-E13-E14-E15-E16-E17-E18)</f>
        <v>1602401</v>
      </c>
      <c r="F20" s="683">
        <f>SUM(F9+F10+F11-F12-F13-F14-F16-F17-F18)</f>
        <v>77665</v>
      </c>
      <c r="G20" s="683">
        <f>SUM(G9+G10+G11-G12-G13-G14-G16-G17-G18)</f>
        <v>16697</v>
      </c>
      <c r="H20" s="683">
        <f>SUM(H9+H10+H11-H12-H13-H14-H16-H17-H18-H15)</f>
        <v>326846558</v>
      </c>
    </row>
    <row r="21" spans="1:8" s="468" customFormat="1">
      <c r="A21" s="670" t="s">
        <v>808</v>
      </c>
      <c r="B21" s="697" t="s">
        <v>682</v>
      </c>
      <c r="C21" s="698">
        <f t="shared" ref="C21:H21" si="2">SUM(C20,C8)</f>
        <v>760470033</v>
      </c>
      <c r="D21" s="699">
        <f t="shared" si="2"/>
        <v>2120594</v>
      </c>
      <c r="E21" s="699">
        <f t="shared" si="2"/>
        <v>3475080</v>
      </c>
      <c r="F21" s="699">
        <f t="shared" si="2"/>
        <v>570690</v>
      </c>
      <c r="G21" s="699">
        <f t="shared" si="2"/>
        <v>376831</v>
      </c>
      <c r="H21" s="700">
        <f t="shared" si="2"/>
        <v>766742146</v>
      </c>
    </row>
    <row r="22" spans="1:8" s="672" customFormat="1">
      <c r="A22" s="670" t="s">
        <v>837</v>
      </c>
      <c r="B22" s="693" t="s">
        <v>683</v>
      </c>
      <c r="C22" s="694">
        <v>760470033</v>
      </c>
      <c r="D22" s="695">
        <v>2120594</v>
      </c>
      <c r="E22" s="695">
        <v>3475080</v>
      </c>
      <c r="F22" s="695">
        <v>570690</v>
      </c>
      <c r="G22" s="695">
        <v>376831</v>
      </c>
      <c r="H22" s="696">
        <f>SUM(C22:G22)</f>
        <v>767013228</v>
      </c>
    </row>
    <row r="23" spans="1:8">
      <c r="A23" s="669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&amp;R37.sz.melléklet a 4/2026. (V.28) önkormányzati rendelethez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A185"/>
  <sheetViews>
    <sheetView workbookViewId="0">
      <selection activeCell="E8" sqref="E8"/>
    </sheetView>
  </sheetViews>
  <sheetFormatPr defaultRowHeight="12.75"/>
  <cols>
    <col min="1" max="1" width="93.1640625" customWidth="1"/>
  </cols>
  <sheetData>
    <row r="1" spans="1:1" ht="15">
      <c r="A1" s="837" t="s">
        <v>983</v>
      </c>
    </row>
    <row r="2" spans="1:1" ht="15.75">
      <c r="A2" s="834"/>
    </row>
    <row r="3" spans="1:1" ht="31.5">
      <c r="A3" s="829" t="s">
        <v>758</v>
      </c>
    </row>
    <row r="4" spans="1:1" ht="15.75">
      <c r="A4" s="829"/>
    </row>
    <row r="5" spans="1:1" ht="15.75">
      <c r="A5" s="820" t="s">
        <v>759</v>
      </c>
    </row>
    <row r="6" spans="1:1" ht="15.75">
      <c r="A6" s="820"/>
    </row>
    <row r="7" spans="1:1" ht="39">
      <c r="A7" s="825" t="s">
        <v>937</v>
      </c>
    </row>
    <row r="8" spans="1:1" ht="25.5">
      <c r="A8" s="826" t="s">
        <v>760</v>
      </c>
    </row>
    <row r="9" spans="1:1" ht="25.5">
      <c r="A9" s="826" t="s">
        <v>761</v>
      </c>
    </row>
    <row r="10" spans="1:1" ht="38.25">
      <c r="A10" s="826" t="s">
        <v>762</v>
      </c>
    </row>
    <row r="11" spans="1:1">
      <c r="A11" s="826" t="s">
        <v>763</v>
      </c>
    </row>
    <row r="12" spans="1:1" ht="25.5">
      <c r="A12" s="826" t="s">
        <v>764</v>
      </c>
    </row>
    <row r="13" spans="1:1" ht="25.5">
      <c r="A13" s="826" t="s">
        <v>765</v>
      </c>
    </row>
    <row r="14" spans="1:1">
      <c r="A14" s="826" t="s">
        <v>766</v>
      </c>
    </row>
    <row r="15" spans="1:1">
      <c r="A15" s="826" t="s">
        <v>767</v>
      </c>
    </row>
    <row r="16" spans="1:1" ht="38.25">
      <c r="A16" s="826" t="s">
        <v>768</v>
      </c>
    </row>
    <row r="17" spans="1:1" ht="51">
      <c r="A17" s="826" t="s">
        <v>769</v>
      </c>
    </row>
    <row r="18" spans="1:1" ht="25.5">
      <c r="A18" s="826" t="s">
        <v>770</v>
      </c>
    </row>
    <row r="19" spans="1:1">
      <c r="A19" s="826" t="s">
        <v>787</v>
      </c>
    </row>
    <row r="20" spans="1:1">
      <c r="A20" s="826" t="s">
        <v>788</v>
      </c>
    </row>
    <row r="21" spans="1:1">
      <c r="A21" s="826" t="s">
        <v>789</v>
      </c>
    </row>
    <row r="22" spans="1:1">
      <c r="A22" s="826" t="s">
        <v>790</v>
      </c>
    </row>
    <row r="23" spans="1:1">
      <c r="A23" s="826" t="s">
        <v>791</v>
      </c>
    </row>
    <row r="24" spans="1:1" ht="38.25">
      <c r="A24" s="826" t="s">
        <v>771</v>
      </c>
    </row>
    <row r="25" spans="1:1" ht="25.5">
      <c r="A25" s="826" t="s">
        <v>772</v>
      </c>
    </row>
    <row r="26" spans="1:1">
      <c r="A26" s="827" t="s">
        <v>773</v>
      </c>
    </row>
    <row r="27" spans="1:1">
      <c r="A27" s="826" t="s">
        <v>916</v>
      </c>
    </row>
    <row r="28" spans="1:1">
      <c r="A28" s="828" t="s">
        <v>774</v>
      </c>
    </row>
    <row r="29" spans="1:1">
      <c r="A29" s="832" t="s">
        <v>775</v>
      </c>
    </row>
    <row r="30" spans="1:1">
      <c r="A30" s="835" t="s">
        <v>776</v>
      </c>
    </row>
    <row r="31" spans="1:1">
      <c r="A31" s="825" t="s">
        <v>777</v>
      </c>
    </row>
    <row r="32" spans="1:1">
      <c r="A32" s="826" t="s">
        <v>778</v>
      </c>
    </row>
    <row r="33" spans="1:1">
      <c r="A33" s="828" t="s">
        <v>774</v>
      </c>
    </row>
    <row r="34" spans="1:1">
      <c r="A34" s="831" t="s">
        <v>775</v>
      </c>
    </row>
    <row r="35" spans="1:1">
      <c r="A35" s="836" t="s">
        <v>776</v>
      </c>
    </row>
    <row r="38" spans="1:1" ht="15">
      <c r="A38" s="837" t="s">
        <v>915</v>
      </c>
    </row>
    <row r="39" spans="1:1" ht="15.75">
      <c r="A39" s="833"/>
    </row>
    <row r="40" spans="1:1" ht="31.5">
      <c r="A40" s="830" t="s">
        <v>779</v>
      </c>
    </row>
    <row r="41" spans="1:1" ht="15.75">
      <c r="A41" s="830"/>
    </row>
    <row r="42" spans="1:1" ht="15.75">
      <c r="A42" s="819" t="s">
        <v>759</v>
      </c>
    </row>
    <row r="43" spans="1:1" ht="15.75">
      <c r="A43" s="819"/>
    </row>
    <row r="44" spans="1:1" ht="39">
      <c r="A44" s="821" t="s">
        <v>811</v>
      </c>
    </row>
    <row r="45" spans="1:1" ht="25.5">
      <c r="A45" s="822" t="s">
        <v>760</v>
      </c>
    </row>
    <row r="46" spans="1:1" ht="25.5">
      <c r="A46" s="822" t="s">
        <v>761</v>
      </c>
    </row>
    <row r="47" spans="1:1" ht="38.25">
      <c r="A47" s="822" t="s">
        <v>762</v>
      </c>
    </row>
    <row r="48" spans="1:1">
      <c r="A48" s="822" t="s">
        <v>763</v>
      </c>
    </row>
    <row r="49" spans="1:1" ht="25.5">
      <c r="A49" s="822" t="s">
        <v>764</v>
      </c>
    </row>
    <row r="50" spans="1:1" ht="25.5">
      <c r="A50" s="822" t="s">
        <v>765</v>
      </c>
    </row>
    <row r="51" spans="1:1">
      <c r="A51" s="822" t="s">
        <v>766</v>
      </c>
    </row>
    <row r="52" spans="1:1">
      <c r="A52" s="822" t="s">
        <v>767</v>
      </c>
    </row>
    <row r="53" spans="1:1" ht="38.25">
      <c r="A53" s="822" t="s">
        <v>768</v>
      </c>
    </row>
    <row r="54" spans="1:1" ht="51">
      <c r="A54" s="822" t="s">
        <v>769</v>
      </c>
    </row>
    <row r="55" spans="1:1" ht="25.5">
      <c r="A55" s="822" t="s">
        <v>770</v>
      </c>
    </row>
    <row r="56" spans="1:1">
      <c r="A56" s="826" t="s">
        <v>787</v>
      </c>
    </row>
    <row r="57" spans="1:1">
      <c r="A57" s="826" t="s">
        <v>788</v>
      </c>
    </row>
    <row r="58" spans="1:1">
      <c r="A58" s="826" t="s">
        <v>789</v>
      </c>
    </row>
    <row r="59" spans="1:1">
      <c r="A59" s="826" t="s">
        <v>790</v>
      </c>
    </row>
    <row r="60" spans="1:1">
      <c r="A60" s="826" t="s">
        <v>791</v>
      </c>
    </row>
    <row r="61" spans="1:1" ht="38.25">
      <c r="A61" s="822" t="s">
        <v>771</v>
      </c>
    </row>
    <row r="62" spans="1:1" ht="25.5">
      <c r="A62" s="822" t="s">
        <v>772</v>
      </c>
    </row>
    <row r="63" spans="1:1">
      <c r="A63" s="823" t="s">
        <v>773</v>
      </c>
    </row>
    <row r="64" spans="1:1">
      <c r="A64" s="822" t="s">
        <v>917</v>
      </c>
    </row>
    <row r="65" spans="1:1">
      <c r="A65" s="824" t="s">
        <v>774</v>
      </c>
    </row>
    <row r="66" spans="1:1">
      <c r="A66" s="832" t="s">
        <v>775</v>
      </c>
    </row>
    <row r="67" spans="1:1">
      <c r="A67" s="835" t="s">
        <v>776</v>
      </c>
    </row>
    <row r="68" spans="1:1">
      <c r="A68" s="821" t="s">
        <v>777</v>
      </c>
    </row>
    <row r="69" spans="1:1">
      <c r="A69" s="822" t="s">
        <v>778</v>
      </c>
    </row>
    <row r="70" spans="1:1">
      <c r="A70" s="824" t="s">
        <v>774</v>
      </c>
    </row>
    <row r="71" spans="1:1">
      <c r="A71" s="832" t="s">
        <v>775</v>
      </c>
    </row>
    <row r="72" spans="1:1">
      <c r="A72" s="835" t="s">
        <v>776</v>
      </c>
    </row>
    <row r="73" spans="1:1">
      <c r="A73" s="824"/>
    </row>
    <row r="74" spans="1:1">
      <c r="A74" s="824"/>
    </row>
    <row r="75" spans="1:1" ht="15">
      <c r="A75" s="837" t="s">
        <v>915</v>
      </c>
    </row>
    <row r="76" spans="1:1">
      <c r="A76" s="824"/>
    </row>
    <row r="77" spans="1:1" ht="31.5">
      <c r="A77" s="830" t="s">
        <v>779</v>
      </c>
    </row>
    <row r="78" spans="1:1" ht="15.75">
      <c r="A78" s="830"/>
    </row>
    <row r="79" spans="1:1" ht="15.75">
      <c r="A79" s="819" t="s">
        <v>759</v>
      </c>
    </row>
    <row r="80" spans="1:1" ht="15.75">
      <c r="A80" s="819"/>
    </row>
    <row r="81" spans="1:1" ht="39">
      <c r="A81" s="821" t="s">
        <v>810</v>
      </c>
    </row>
    <row r="82" spans="1:1" ht="25.5">
      <c r="A82" s="822" t="s">
        <v>760</v>
      </c>
    </row>
    <row r="83" spans="1:1" ht="25.5">
      <c r="A83" s="822" t="s">
        <v>761</v>
      </c>
    </row>
    <row r="84" spans="1:1" ht="38.25">
      <c r="A84" s="822" t="s">
        <v>762</v>
      </c>
    </row>
    <row r="85" spans="1:1">
      <c r="A85" s="822" t="s">
        <v>763</v>
      </c>
    </row>
    <row r="86" spans="1:1" ht="25.5">
      <c r="A86" s="822" t="s">
        <v>764</v>
      </c>
    </row>
    <row r="87" spans="1:1" ht="25.5">
      <c r="A87" s="822" t="s">
        <v>765</v>
      </c>
    </row>
    <row r="88" spans="1:1">
      <c r="A88" s="822" t="s">
        <v>766</v>
      </c>
    </row>
    <row r="89" spans="1:1">
      <c r="A89" s="822" t="s">
        <v>767</v>
      </c>
    </row>
    <row r="90" spans="1:1" ht="38.25">
      <c r="A90" s="822" t="s">
        <v>768</v>
      </c>
    </row>
    <row r="91" spans="1:1" ht="51">
      <c r="A91" s="822" t="s">
        <v>769</v>
      </c>
    </row>
    <row r="92" spans="1:1" ht="25.5">
      <c r="A92" s="822" t="s">
        <v>770</v>
      </c>
    </row>
    <row r="93" spans="1:1">
      <c r="A93" s="826" t="s">
        <v>787</v>
      </c>
    </row>
    <row r="94" spans="1:1">
      <c r="A94" s="826" t="s">
        <v>788</v>
      </c>
    </row>
    <row r="95" spans="1:1">
      <c r="A95" s="826" t="s">
        <v>789</v>
      </c>
    </row>
    <row r="96" spans="1:1">
      <c r="A96" s="826" t="s">
        <v>790</v>
      </c>
    </row>
    <row r="97" spans="1:1">
      <c r="A97" s="826" t="s">
        <v>791</v>
      </c>
    </row>
    <row r="98" spans="1:1" ht="38.25">
      <c r="A98" s="822" t="s">
        <v>771</v>
      </c>
    </row>
    <row r="99" spans="1:1" ht="25.5">
      <c r="A99" s="822" t="s">
        <v>772</v>
      </c>
    </row>
    <row r="100" spans="1:1">
      <c r="A100" s="823" t="s">
        <v>773</v>
      </c>
    </row>
    <row r="101" spans="1:1">
      <c r="A101" s="822" t="s">
        <v>916</v>
      </c>
    </row>
    <row r="102" spans="1:1">
      <c r="A102" s="824" t="s">
        <v>774</v>
      </c>
    </row>
    <row r="103" spans="1:1">
      <c r="A103" s="832" t="s">
        <v>775</v>
      </c>
    </row>
    <row r="104" spans="1:1">
      <c r="A104" s="835" t="s">
        <v>776</v>
      </c>
    </row>
    <row r="105" spans="1:1">
      <c r="A105" s="821" t="s">
        <v>777</v>
      </c>
    </row>
    <row r="106" spans="1:1">
      <c r="A106" s="822" t="s">
        <v>778</v>
      </c>
    </row>
    <row r="107" spans="1:1">
      <c r="A107" s="824" t="s">
        <v>774</v>
      </c>
    </row>
    <row r="108" spans="1:1">
      <c r="A108" s="832" t="s">
        <v>775</v>
      </c>
    </row>
    <row r="109" spans="1:1">
      <c r="A109" s="835" t="s">
        <v>776</v>
      </c>
    </row>
    <row r="110" spans="1:1">
      <c r="A110" s="824"/>
    </row>
    <row r="111" spans="1:1">
      <c r="A111" s="824"/>
    </row>
    <row r="112" spans="1:1">
      <c r="A112" s="824"/>
    </row>
    <row r="113" spans="1:1" ht="15">
      <c r="A113" s="837" t="s">
        <v>915</v>
      </c>
    </row>
    <row r="114" spans="1:1">
      <c r="A114" s="824"/>
    </row>
    <row r="115" spans="1:1" ht="31.5">
      <c r="A115" s="830" t="s">
        <v>779</v>
      </c>
    </row>
    <row r="116" spans="1:1" ht="15.75">
      <c r="A116" s="830"/>
    </row>
    <row r="117" spans="1:1" ht="15.75">
      <c r="A117" s="819" t="s">
        <v>759</v>
      </c>
    </row>
    <row r="118" spans="1:1" ht="15.75">
      <c r="A118" s="819"/>
    </row>
    <row r="119" spans="1:1" ht="39">
      <c r="A119" s="821" t="s">
        <v>812</v>
      </c>
    </row>
    <row r="120" spans="1:1" ht="25.5">
      <c r="A120" s="822" t="s">
        <v>760</v>
      </c>
    </row>
    <row r="121" spans="1:1" ht="25.5">
      <c r="A121" s="822" t="s">
        <v>761</v>
      </c>
    </row>
    <row r="122" spans="1:1" ht="38.25">
      <c r="A122" s="822" t="s">
        <v>762</v>
      </c>
    </row>
    <row r="123" spans="1:1">
      <c r="A123" s="822" t="s">
        <v>763</v>
      </c>
    </row>
    <row r="124" spans="1:1" ht="25.5">
      <c r="A124" s="822" t="s">
        <v>764</v>
      </c>
    </row>
    <row r="125" spans="1:1" ht="25.5">
      <c r="A125" s="822" t="s">
        <v>765</v>
      </c>
    </row>
    <row r="126" spans="1:1">
      <c r="A126" s="822" t="s">
        <v>766</v>
      </c>
    </row>
    <row r="127" spans="1:1">
      <c r="A127" s="822" t="s">
        <v>767</v>
      </c>
    </row>
    <row r="128" spans="1:1" ht="38.25">
      <c r="A128" s="822" t="s">
        <v>768</v>
      </c>
    </row>
    <row r="129" spans="1:1" ht="51">
      <c r="A129" s="822" t="s">
        <v>769</v>
      </c>
    </row>
    <row r="130" spans="1:1" ht="25.5">
      <c r="A130" s="822" t="s">
        <v>770</v>
      </c>
    </row>
    <row r="131" spans="1:1">
      <c r="A131" s="826" t="s">
        <v>787</v>
      </c>
    </row>
    <row r="132" spans="1:1">
      <c r="A132" s="826" t="s">
        <v>788</v>
      </c>
    </row>
    <row r="133" spans="1:1">
      <c r="A133" s="826" t="s">
        <v>789</v>
      </c>
    </row>
    <row r="134" spans="1:1">
      <c r="A134" s="826" t="s">
        <v>790</v>
      </c>
    </row>
    <row r="135" spans="1:1">
      <c r="A135" s="826" t="s">
        <v>791</v>
      </c>
    </row>
    <row r="136" spans="1:1" ht="38.25">
      <c r="A136" s="822" t="s">
        <v>771</v>
      </c>
    </row>
    <row r="137" spans="1:1" ht="25.5">
      <c r="A137" s="822" t="s">
        <v>772</v>
      </c>
    </row>
    <row r="138" spans="1:1">
      <c r="A138" s="823" t="s">
        <v>773</v>
      </c>
    </row>
    <row r="139" spans="1:1">
      <c r="A139" s="822" t="s">
        <v>916</v>
      </c>
    </row>
    <row r="140" spans="1:1">
      <c r="A140" s="824" t="s">
        <v>774</v>
      </c>
    </row>
    <row r="141" spans="1:1">
      <c r="A141" s="832" t="s">
        <v>775</v>
      </c>
    </row>
    <row r="142" spans="1:1">
      <c r="A142" s="835" t="s">
        <v>776</v>
      </c>
    </row>
    <row r="143" spans="1:1">
      <c r="A143" s="821" t="s">
        <v>777</v>
      </c>
    </row>
    <row r="144" spans="1:1">
      <c r="A144" s="822" t="s">
        <v>778</v>
      </c>
    </row>
    <row r="145" spans="1:1">
      <c r="A145" s="824" t="s">
        <v>774</v>
      </c>
    </row>
    <row r="146" spans="1:1">
      <c r="A146" s="832" t="s">
        <v>775</v>
      </c>
    </row>
    <row r="147" spans="1:1">
      <c r="A147" s="835" t="s">
        <v>776</v>
      </c>
    </row>
    <row r="148" spans="1:1">
      <c r="A148" s="824"/>
    </row>
    <row r="149" spans="1:1">
      <c r="A149" s="824"/>
    </row>
    <row r="150" spans="1:1">
      <c r="A150" s="824"/>
    </row>
    <row r="151" spans="1:1" ht="15">
      <c r="A151" s="837" t="s">
        <v>915</v>
      </c>
    </row>
    <row r="152" spans="1:1">
      <c r="A152" s="824"/>
    </row>
    <row r="153" spans="1:1" ht="31.5">
      <c r="A153" s="830" t="s">
        <v>779</v>
      </c>
    </row>
    <row r="154" spans="1:1" ht="15.75">
      <c r="A154" s="830"/>
    </row>
    <row r="155" spans="1:1" ht="15.75">
      <c r="A155" s="819" t="s">
        <v>759</v>
      </c>
    </row>
    <row r="156" spans="1:1" ht="15.75">
      <c r="A156" s="819"/>
    </row>
    <row r="157" spans="1:1" ht="39">
      <c r="A157" s="821" t="s">
        <v>813</v>
      </c>
    </row>
    <row r="158" spans="1:1" ht="25.5">
      <c r="A158" s="822" t="s">
        <v>760</v>
      </c>
    </row>
    <row r="159" spans="1:1" ht="25.5">
      <c r="A159" s="822" t="s">
        <v>761</v>
      </c>
    </row>
    <row r="160" spans="1:1" ht="38.25">
      <c r="A160" s="822" t="s">
        <v>762</v>
      </c>
    </row>
    <row r="161" spans="1:1">
      <c r="A161" s="822" t="s">
        <v>763</v>
      </c>
    </row>
    <row r="162" spans="1:1" ht="25.5">
      <c r="A162" s="822" t="s">
        <v>764</v>
      </c>
    </row>
    <row r="163" spans="1:1" ht="25.5">
      <c r="A163" s="822" t="s">
        <v>765</v>
      </c>
    </row>
    <row r="164" spans="1:1">
      <c r="A164" s="822" t="s">
        <v>766</v>
      </c>
    </row>
    <row r="165" spans="1:1">
      <c r="A165" s="822" t="s">
        <v>767</v>
      </c>
    </row>
    <row r="166" spans="1:1" ht="38.25">
      <c r="A166" s="822" t="s">
        <v>768</v>
      </c>
    </row>
    <row r="167" spans="1:1" ht="51">
      <c r="A167" s="822" t="s">
        <v>769</v>
      </c>
    </row>
    <row r="168" spans="1:1" ht="25.5">
      <c r="A168" s="822" t="s">
        <v>770</v>
      </c>
    </row>
    <row r="169" spans="1:1">
      <c r="A169" s="826" t="s">
        <v>787</v>
      </c>
    </row>
    <row r="170" spans="1:1">
      <c r="A170" s="826" t="s">
        <v>788</v>
      </c>
    </row>
    <row r="171" spans="1:1">
      <c r="A171" s="826" t="s">
        <v>789</v>
      </c>
    </row>
    <row r="172" spans="1:1">
      <c r="A172" s="826" t="s">
        <v>790</v>
      </c>
    </row>
    <row r="173" spans="1:1">
      <c r="A173" s="826" t="s">
        <v>791</v>
      </c>
    </row>
    <row r="174" spans="1:1" ht="38.25">
      <c r="A174" s="822" t="s">
        <v>771</v>
      </c>
    </row>
    <row r="175" spans="1:1" ht="25.5">
      <c r="A175" s="822" t="s">
        <v>772</v>
      </c>
    </row>
    <row r="176" spans="1:1">
      <c r="A176" s="823" t="s">
        <v>773</v>
      </c>
    </row>
    <row r="177" spans="1:1">
      <c r="A177" s="822" t="s">
        <v>916</v>
      </c>
    </row>
    <row r="178" spans="1:1">
      <c r="A178" s="824" t="s">
        <v>774</v>
      </c>
    </row>
    <row r="179" spans="1:1">
      <c r="A179" s="832" t="s">
        <v>775</v>
      </c>
    </row>
    <row r="180" spans="1:1">
      <c r="A180" s="835" t="s">
        <v>776</v>
      </c>
    </row>
    <row r="181" spans="1:1">
      <c r="A181" s="821" t="s">
        <v>777</v>
      </c>
    </row>
    <row r="182" spans="1:1">
      <c r="A182" s="822" t="s">
        <v>778</v>
      </c>
    </row>
    <row r="183" spans="1:1">
      <c r="A183" s="824" t="s">
        <v>774</v>
      </c>
    </row>
    <row r="184" spans="1:1">
      <c r="A184" s="832" t="s">
        <v>775</v>
      </c>
    </row>
    <row r="185" spans="1:1">
      <c r="A185" s="835" t="s">
        <v>776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&amp;C&amp;"Times New Roman CE,Félkövér"LÉTAVÉRTES VÁROSI ÖNKORMÁNYZAT &amp;R
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G142"/>
  <sheetViews>
    <sheetView topLeftCell="C1" workbookViewId="0">
      <selection activeCell="M16" sqref="M16"/>
    </sheetView>
  </sheetViews>
  <sheetFormatPr defaultRowHeight="12.75"/>
  <cols>
    <col min="1" max="1" width="9.5" style="1380" customWidth="1"/>
    <col min="2" max="2" width="60.83203125" style="1380" customWidth="1"/>
    <col min="3" max="3" width="17.5" style="1504" customWidth="1"/>
    <col min="4" max="4" width="19" style="1504" customWidth="1"/>
    <col min="5" max="5" width="15.83203125" style="1504" customWidth="1"/>
    <col min="6" max="6" width="14.6640625" style="1504" customWidth="1"/>
    <col min="7" max="16384" width="9.33203125" style="1380"/>
  </cols>
  <sheetData>
    <row r="1" spans="1:7" ht="15.95" customHeight="1">
      <c r="A1" s="1379" t="s">
        <v>0</v>
      </c>
      <c r="B1" s="1379"/>
      <c r="C1" s="1379"/>
      <c r="D1" s="1379"/>
      <c r="E1" s="1379"/>
      <c r="F1" s="1379"/>
    </row>
    <row r="2" spans="1:7" ht="15.95" customHeight="1" thickBot="1">
      <c r="A2" s="1381" t="s">
        <v>1</v>
      </c>
      <c r="B2" s="1381"/>
      <c r="C2" s="1382"/>
      <c r="D2" s="1382"/>
      <c r="E2" s="1382"/>
      <c r="F2" s="1382" t="s">
        <v>648</v>
      </c>
    </row>
    <row r="3" spans="1:7" ht="15.95" customHeight="1">
      <c r="A3" s="1723" t="s">
        <v>268</v>
      </c>
      <c r="B3" s="1721" t="s">
        <v>4</v>
      </c>
      <c r="C3" s="1791" t="s">
        <v>956</v>
      </c>
      <c r="D3" s="1726" t="s">
        <v>869</v>
      </c>
      <c r="E3" s="1726"/>
      <c r="F3" s="1729"/>
    </row>
    <row r="4" spans="1:7" ht="38.1" customHeight="1" thickBot="1">
      <c r="A4" s="1724"/>
      <c r="B4" s="1722"/>
      <c r="C4" s="1792"/>
      <c r="D4" s="1629" t="s">
        <v>5</v>
      </c>
      <c r="E4" s="1383" t="s">
        <v>6</v>
      </c>
      <c r="F4" s="1384" t="s">
        <v>7</v>
      </c>
    </row>
    <row r="5" spans="1:7" ht="12" customHeight="1" thickBot="1">
      <c r="A5" s="1385">
        <v>1</v>
      </c>
      <c r="B5" s="1630">
        <v>2</v>
      </c>
      <c r="C5" s="1631">
        <v>5</v>
      </c>
      <c r="D5" s="1387">
        <v>3</v>
      </c>
      <c r="E5" s="1388">
        <v>4</v>
      </c>
      <c r="F5" s="1389">
        <v>5</v>
      </c>
    </row>
    <row r="6" spans="1:7" ht="12" customHeight="1" thickBot="1">
      <c r="A6" s="1385" t="s">
        <v>8</v>
      </c>
      <c r="B6" s="1632" t="s">
        <v>440</v>
      </c>
      <c r="C6" s="1633">
        <f>SUM(C14+C7)</f>
        <v>1283701939</v>
      </c>
      <c r="D6" s="1539">
        <f>SUM(D14+D7)</f>
        <v>1342760792</v>
      </c>
      <c r="E6" s="1539">
        <f>SUM(E14+E7)</f>
        <v>1408951925</v>
      </c>
      <c r="F6" s="1634">
        <f>SUM(F14+F7)</f>
        <v>1411623359</v>
      </c>
    </row>
    <row r="7" spans="1:7" ht="12" customHeight="1" thickBot="1">
      <c r="A7" s="1540" t="s">
        <v>441</v>
      </c>
      <c r="B7" s="1635" t="s">
        <v>350</v>
      </c>
      <c r="C7" s="1636">
        <f>SUM(C8:C13)</f>
        <v>1110102387</v>
      </c>
      <c r="D7" s="1541">
        <f>SUM(D8:D13)</f>
        <v>1194596830</v>
      </c>
      <c r="E7" s="1541">
        <f>SUM(E8:E13)</f>
        <v>1224628185</v>
      </c>
      <c r="F7" s="1542">
        <f>SUM(F8:F13)</f>
        <v>1224628185</v>
      </c>
    </row>
    <row r="8" spans="1:7" ht="12" customHeight="1">
      <c r="A8" s="1395" t="s">
        <v>269</v>
      </c>
      <c r="B8" s="916" t="s">
        <v>270</v>
      </c>
      <c r="C8" s="1544">
        <v>262315807</v>
      </c>
      <c r="D8" s="1401">
        <v>270985694</v>
      </c>
      <c r="E8" s="1401">
        <v>296649368</v>
      </c>
      <c r="F8" s="1545">
        <v>296649368</v>
      </c>
      <c r="G8" s="1668"/>
    </row>
    <row r="9" spans="1:7" ht="12" customHeight="1">
      <c r="A9" s="1399" t="s">
        <v>271</v>
      </c>
      <c r="B9" s="918" t="s">
        <v>351</v>
      </c>
      <c r="C9" s="1582">
        <v>484841851</v>
      </c>
      <c r="D9" s="1401">
        <v>560527602</v>
      </c>
      <c r="E9" s="1401">
        <v>559407082</v>
      </c>
      <c r="F9" s="1545">
        <v>559407082</v>
      </c>
      <c r="G9" s="1668"/>
    </row>
    <row r="10" spans="1:7" ht="21.75" customHeight="1">
      <c r="A10" s="1399" t="s">
        <v>272</v>
      </c>
      <c r="B10" s="918" t="s">
        <v>273</v>
      </c>
      <c r="C10" s="1582">
        <v>168396450</v>
      </c>
      <c r="D10" s="1613">
        <v>328771524</v>
      </c>
      <c r="E10" s="1401">
        <v>328447989</v>
      </c>
      <c r="F10" s="1545">
        <v>328447989</v>
      </c>
      <c r="G10" s="1668"/>
    </row>
    <row r="11" spans="1:7" ht="12" customHeight="1">
      <c r="A11" s="1399" t="s">
        <v>274</v>
      </c>
      <c r="B11" s="918" t="s">
        <v>275</v>
      </c>
      <c r="C11" s="1545">
        <v>143223891</v>
      </c>
      <c r="D11" s="1401">
        <v>23707117</v>
      </c>
      <c r="E11" s="1401">
        <v>23707117</v>
      </c>
      <c r="F11" s="1545">
        <v>23707117</v>
      </c>
      <c r="G11" s="1668"/>
    </row>
    <row r="12" spans="1:7" ht="12" customHeight="1">
      <c r="A12" s="1399" t="s">
        <v>276</v>
      </c>
      <c r="B12" s="918" t="s">
        <v>624</v>
      </c>
      <c r="C12" s="1582">
        <v>23713756</v>
      </c>
      <c r="D12" s="1401">
        <v>10604893</v>
      </c>
      <c r="E12" s="1401">
        <v>12154417</v>
      </c>
      <c r="F12" s="1545">
        <v>12154417</v>
      </c>
      <c r="G12" s="1668"/>
    </row>
    <row r="13" spans="1:7" ht="12" customHeight="1" thickBot="1">
      <c r="A13" s="1402" t="s">
        <v>277</v>
      </c>
      <c r="B13" s="920" t="s">
        <v>625</v>
      </c>
      <c r="C13" s="1614">
        <v>27610632</v>
      </c>
      <c r="D13" s="1401">
        <v>0</v>
      </c>
      <c r="E13" s="1401">
        <v>4262212</v>
      </c>
      <c r="F13" s="1545">
        <v>4262212</v>
      </c>
    </row>
    <row r="14" spans="1:7" ht="12" customHeight="1" thickBot="1">
      <c r="A14" s="1549" t="s">
        <v>442</v>
      </c>
      <c r="B14" s="922" t="s">
        <v>358</v>
      </c>
      <c r="C14" s="1550">
        <f>SUM(C15:C19)</f>
        <v>173599552</v>
      </c>
      <c r="D14" s="1637">
        <f>SUM(D15:D19)</f>
        <v>148163962</v>
      </c>
      <c r="E14" s="1405">
        <f>SUM(E15:E19)</f>
        <v>184323740</v>
      </c>
      <c r="F14" s="1550">
        <f>SUM(F15:F19)</f>
        <v>186995174</v>
      </c>
    </row>
    <row r="15" spans="1:7" ht="12" customHeight="1">
      <c r="A15" s="1407" t="s">
        <v>278</v>
      </c>
      <c r="B15" s="925" t="s">
        <v>279</v>
      </c>
      <c r="C15" s="1426"/>
      <c r="D15" s="1638"/>
      <c r="E15" s="1408"/>
      <c r="F15" s="1426"/>
    </row>
    <row r="16" spans="1:7" ht="12" customHeight="1">
      <c r="A16" s="1399" t="s">
        <v>280</v>
      </c>
      <c r="B16" s="918" t="s">
        <v>354</v>
      </c>
      <c r="C16" s="1545"/>
      <c r="D16" s="1613"/>
      <c r="E16" s="1401"/>
      <c r="F16" s="1545"/>
    </row>
    <row r="17" spans="1:6" ht="12" customHeight="1">
      <c r="A17" s="1399" t="s">
        <v>281</v>
      </c>
      <c r="B17" s="918" t="s">
        <v>355</v>
      </c>
      <c r="C17" s="1545"/>
      <c r="D17" s="1613"/>
      <c r="E17" s="1401"/>
      <c r="F17" s="1545"/>
    </row>
    <row r="18" spans="1:6" ht="12" customHeight="1">
      <c r="A18" s="1399" t="s">
        <v>282</v>
      </c>
      <c r="B18" s="918" t="s">
        <v>356</v>
      </c>
      <c r="C18" s="1545"/>
      <c r="D18" s="1613"/>
      <c r="E18" s="1401"/>
      <c r="F18" s="1545"/>
    </row>
    <row r="19" spans="1:6" ht="12" customHeight="1" thickBot="1">
      <c r="A19" s="1399" t="s">
        <v>283</v>
      </c>
      <c r="B19" s="918" t="s">
        <v>357</v>
      </c>
      <c r="C19" s="1615">
        <v>173599552</v>
      </c>
      <c r="D19" s="1401">
        <v>148163962</v>
      </c>
      <c r="E19" s="1401">
        <v>184323740</v>
      </c>
      <c r="F19" s="1545">
        <v>186995174</v>
      </c>
    </row>
    <row r="20" spans="1:6" ht="12" customHeight="1" thickBot="1">
      <c r="A20" s="1404" t="s">
        <v>10</v>
      </c>
      <c r="B20" s="1410" t="s">
        <v>359</v>
      </c>
      <c r="C20" s="1550">
        <f>SUM(C21:C25)</f>
        <v>0</v>
      </c>
      <c r="D20" s="1637">
        <f>SUM(D21:D24)</f>
        <v>449007322</v>
      </c>
      <c r="E20" s="1405">
        <f>SUM(E21:E24)</f>
        <v>500981427</v>
      </c>
      <c r="F20" s="1550">
        <f>SUM(F21:F25)</f>
        <v>350981427</v>
      </c>
    </row>
    <row r="21" spans="1:6" ht="12" customHeight="1">
      <c r="A21" s="1407" t="s">
        <v>284</v>
      </c>
      <c r="B21" s="925" t="s">
        <v>285</v>
      </c>
      <c r="C21" s="1426"/>
      <c r="D21" s="1401">
        <v>449007322</v>
      </c>
      <c r="E21" s="1401">
        <v>500981427</v>
      </c>
      <c r="F21" s="1426">
        <v>299007322</v>
      </c>
    </row>
    <row r="22" spans="1:6" ht="12" customHeight="1">
      <c r="A22" s="1399" t="s">
        <v>286</v>
      </c>
      <c r="B22" s="918" t="s">
        <v>360</v>
      </c>
      <c r="C22" s="1555"/>
      <c r="D22" s="1411"/>
      <c r="E22" s="1411"/>
      <c r="F22" s="1555"/>
    </row>
    <row r="23" spans="1:6" ht="12" customHeight="1">
      <c r="A23" s="1399" t="s">
        <v>287</v>
      </c>
      <c r="B23" s="934" t="s">
        <v>361</v>
      </c>
      <c r="C23" s="1545"/>
      <c r="D23" s="1401"/>
      <c r="E23" s="1401"/>
      <c r="F23" s="1545"/>
    </row>
    <row r="24" spans="1:6" ht="12" customHeight="1">
      <c r="A24" s="1402" t="s">
        <v>288</v>
      </c>
      <c r="B24" s="935" t="s">
        <v>362</v>
      </c>
      <c r="C24" s="1556"/>
      <c r="D24" s="1413"/>
      <c r="E24" s="1413"/>
      <c r="F24" s="1556"/>
    </row>
    <row r="25" spans="1:6" ht="12" customHeight="1" thickBot="1">
      <c r="A25" s="1415" t="s">
        <v>289</v>
      </c>
      <c r="B25" s="938" t="s">
        <v>363</v>
      </c>
      <c r="C25" s="1470"/>
      <c r="D25" s="1493"/>
      <c r="E25" s="1493"/>
      <c r="F25" s="1470">
        <v>51974105</v>
      </c>
    </row>
    <row r="26" spans="1:6" ht="12" customHeight="1" thickBot="1">
      <c r="A26" s="1404" t="s">
        <v>11</v>
      </c>
      <c r="B26" s="1410" t="s">
        <v>370</v>
      </c>
      <c r="C26" s="1550">
        <f>SUM(C27+C33+C35)</f>
        <v>188089529</v>
      </c>
      <c r="D26" s="1639">
        <f>SUM(D27+D33+D35+D34)</f>
        <v>227600000</v>
      </c>
      <c r="E26" s="1550">
        <f>SUM(E27+E33+E35+E34)</f>
        <v>235354589</v>
      </c>
      <c r="F26" s="1550">
        <f>SUM(F27+F33+F35)</f>
        <v>261103256</v>
      </c>
    </row>
    <row r="27" spans="1:6" ht="12" customHeight="1">
      <c r="A27" s="1407" t="s">
        <v>290</v>
      </c>
      <c r="B27" s="925" t="s">
        <v>291</v>
      </c>
      <c r="C27" s="1426">
        <v>181164317</v>
      </c>
      <c r="D27" s="1408">
        <f>D28+D30</f>
        <v>220300000</v>
      </c>
      <c r="E27" s="1408">
        <f t="shared" ref="E27:F27" si="0">E28+E30</f>
        <v>226554589</v>
      </c>
      <c r="F27" s="1426">
        <f t="shared" si="0"/>
        <v>248994131</v>
      </c>
    </row>
    <row r="28" spans="1:6" ht="12" customHeight="1">
      <c r="A28" s="1399" t="s">
        <v>292</v>
      </c>
      <c r="B28" s="918" t="s">
        <v>293</v>
      </c>
      <c r="C28" s="1559">
        <v>12560689</v>
      </c>
      <c r="D28" s="1408">
        <v>18000000</v>
      </c>
      <c r="E28" s="1408">
        <v>18000000</v>
      </c>
      <c r="F28" s="1426">
        <v>18464208</v>
      </c>
    </row>
    <row r="29" spans="1:6" s="1420" customFormat="1" ht="12" customHeight="1">
      <c r="A29" s="1417" t="s">
        <v>292</v>
      </c>
      <c r="B29" s="944" t="s">
        <v>364</v>
      </c>
      <c r="C29" s="1559">
        <v>12560689</v>
      </c>
      <c r="D29" s="1617">
        <v>18000000</v>
      </c>
      <c r="E29" s="1617">
        <v>18000000</v>
      </c>
      <c r="F29" s="1669">
        <v>18464208</v>
      </c>
    </row>
    <row r="30" spans="1:6" ht="12" customHeight="1">
      <c r="A30" s="1399" t="s">
        <v>367</v>
      </c>
      <c r="B30" s="945" t="s">
        <v>368</v>
      </c>
      <c r="C30" s="1559">
        <v>168603628</v>
      </c>
      <c r="D30" s="1408">
        <v>202300000</v>
      </c>
      <c r="E30" s="1408">
        <v>208554589</v>
      </c>
      <c r="F30" s="1426">
        <v>230529923</v>
      </c>
    </row>
    <row r="31" spans="1:6" ht="12" customHeight="1">
      <c r="A31" s="1399" t="s">
        <v>294</v>
      </c>
      <c r="B31" s="946" t="s">
        <v>369</v>
      </c>
      <c r="C31" s="1559">
        <v>168603628</v>
      </c>
      <c r="D31" s="1408">
        <v>202300000</v>
      </c>
      <c r="E31" s="1408">
        <v>208554589</v>
      </c>
      <c r="F31" s="1426">
        <v>230529923</v>
      </c>
    </row>
    <row r="32" spans="1:6" s="1420" customFormat="1" ht="12" customHeight="1">
      <c r="A32" s="1417" t="s">
        <v>294</v>
      </c>
      <c r="B32" s="947" t="s">
        <v>365</v>
      </c>
      <c r="C32" s="1559">
        <v>168603628</v>
      </c>
      <c r="D32" s="1617">
        <v>202300000</v>
      </c>
      <c r="E32" s="1617">
        <v>208554589</v>
      </c>
      <c r="F32" s="1669">
        <v>230529923</v>
      </c>
    </row>
    <row r="33" spans="1:6" ht="12" customHeight="1">
      <c r="A33" s="1399" t="s">
        <v>295</v>
      </c>
      <c r="B33" s="948" t="s">
        <v>296</v>
      </c>
      <c r="C33" s="1555"/>
      <c r="D33" s="1618"/>
      <c r="E33" s="1396"/>
      <c r="F33" s="1582"/>
    </row>
    <row r="34" spans="1:6" ht="12" customHeight="1">
      <c r="A34" s="1399" t="s">
        <v>297</v>
      </c>
      <c r="B34" s="948" t="s">
        <v>298</v>
      </c>
      <c r="C34" s="1555"/>
      <c r="D34" s="1640"/>
      <c r="E34" s="1411"/>
      <c r="F34" s="1555"/>
    </row>
    <row r="35" spans="1:6" ht="12" customHeight="1" thickBot="1">
      <c r="A35" s="1402" t="s">
        <v>299</v>
      </c>
      <c r="B35" s="920" t="s">
        <v>300</v>
      </c>
      <c r="C35" s="1556">
        <v>6925212</v>
      </c>
      <c r="D35" s="1408">
        <v>7300000</v>
      </c>
      <c r="E35" s="1408">
        <v>8800000</v>
      </c>
      <c r="F35" s="1426">
        <v>12109125</v>
      </c>
    </row>
    <row r="36" spans="1:6" ht="12" customHeight="1" thickBot="1">
      <c r="A36" s="1404" t="s">
        <v>12</v>
      </c>
      <c r="B36" s="1410" t="s">
        <v>371</v>
      </c>
      <c r="C36" s="1550">
        <f>SUM(C37:C47)</f>
        <v>219119999</v>
      </c>
      <c r="D36" s="1637">
        <f>SUM(D37:D47)</f>
        <v>186333363</v>
      </c>
      <c r="E36" s="1637">
        <f>SUM(E37:E47)</f>
        <v>210638624</v>
      </c>
      <c r="F36" s="1550">
        <f>SUM(F37:F47)</f>
        <v>182170167</v>
      </c>
    </row>
    <row r="37" spans="1:6" ht="12" customHeight="1">
      <c r="A37" s="1407" t="s">
        <v>301</v>
      </c>
      <c r="B37" s="925" t="s">
        <v>302</v>
      </c>
      <c r="C37" s="1582">
        <v>20664344</v>
      </c>
      <c r="D37" s="1401">
        <v>20000000</v>
      </c>
      <c r="E37" s="1401">
        <v>20000000</v>
      </c>
      <c r="F37" s="1545">
        <v>22338797</v>
      </c>
    </row>
    <row r="38" spans="1:6" ht="12" customHeight="1">
      <c r="A38" s="1399" t="s">
        <v>303</v>
      </c>
      <c r="B38" s="918" t="s">
        <v>304</v>
      </c>
      <c r="C38" s="1582">
        <v>134447501</v>
      </c>
      <c r="D38" s="1401">
        <v>80621000</v>
      </c>
      <c r="E38" s="1401">
        <v>81897500</v>
      </c>
      <c r="F38" s="1545">
        <v>88130522</v>
      </c>
    </row>
    <row r="39" spans="1:6" ht="12" customHeight="1">
      <c r="A39" s="1399" t="s">
        <v>305</v>
      </c>
      <c r="B39" s="918" t="s">
        <v>306</v>
      </c>
      <c r="C39" s="1582">
        <v>8005115</v>
      </c>
      <c r="D39" s="1401">
        <v>9152650</v>
      </c>
      <c r="E39" s="1401">
        <v>9152650</v>
      </c>
      <c r="F39" s="1545">
        <v>7302512</v>
      </c>
    </row>
    <row r="40" spans="1:6" ht="12" customHeight="1">
      <c r="A40" s="1399" t="s">
        <v>307</v>
      </c>
      <c r="B40" s="918" t="s">
        <v>308</v>
      </c>
      <c r="C40" s="1582"/>
      <c r="D40" s="1401"/>
      <c r="E40" s="1401"/>
      <c r="F40" s="1545"/>
    </row>
    <row r="41" spans="1:6" ht="12" customHeight="1">
      <c r="A41" s="1399" t="s">
        <v>309</v>
      </c>
      <c r="B41" s="918" t="s">
        <v>310</v>
      </c>
      <c r="C41" s="1582">
        <v>15072187</v>
      </c>
      <c r="D41" s="1401">
        <v>17500000</v>
      </c>
      <c r="E41" s="1401">
        <v>19300000</v>
      </c>
      <c r="F41" s="1545">
        <v>20180718</v>
      </c>
    </row>
    <row r="42" spans="1:6" ht="12" customHeight="1">
      <c r="A42" s="1399" t="s">
        <v>311</v>
      </c>
      <c r="B42" s="918" t="s">
        <v>312</v>
      </c>
      <c r="C42" s="1582">
        <v>33390721</v>
      </c>
      <c r="D42" s="1401">
        <v>16734713</v>
      </c>
      <c r="E42" s="1401">
        <v>16940665</v>
      </c>
      <c r="F42" s="1545">
        <v>20225628</v>
      </c>
    </row>
    <row r="43" spans="1:6" ht="12" customHeight="1">
      <c r="A43" s="1399" t="s">
        <v>313</v>
      </c>
      <c r="B43" s="918" t="s">
        <v>314</v>
      </c>
      <c r="C43" s="1582"/>
      <c r="D43" s="1401">
        <v>40500000</v>
      </c>
      <c r="E43" s="1401">
        <v>41572232</v>
      </c>
      <c r="F43" s="1545"/>
    </row>
    <row r="44" spans="1:6" ht="12" customHeight="1">
      <c r="A44" s="1399" t="s">
        <v>315</v>
      </c>
      <c r="B44" s="918" t="s">
        <v>316</v>
      </c>
      <c r="C44" s="1582">
        <v>22425</v>
      </c>
      <c r="D44" s="1401">
        <v>0</v>
      </c>
      <c r="E44" s="1401">
        <v>800000</v>
      </c>
      <c r="F44" s="1545">
        <v>1991168</v>
      </c>
    </row>
    <row r="45" spans="1:6" ht="12" customHeight="1">
      <c r="A45" s="1399" t="s">
        <v>317</v>
      </c>
      <c r="B45" s="918" t="s">
        <v>318</v>
      </c>
      <c r="C45" s="1582"/>
      <c r="D45" s="1401"/>
      <c r="E45" s="1401"/>
      <c r="F45" s="1545"/>
    </row>
    <row r="46" spans="1:6" ht="12" customHeight="1">
      <c r="A46" s="1402" t="s">
        <v>319</v>
      </c>
      <c r="B46" s="920" t="s">
        <v>626</v>
      </c>
      <c r="C46" s="1582">
        <v>1497920</v>
      </c>
      <c r="D46" s="1401">
        <v>0</v>
      </c>
      <c r="E46" s="1401">
        <v>646758</v>
      </c>
      <c r="F46" s="1545">
        <v>646758</v>
      </c>
    </row>
    <row r="47" spans="1:6" ht="12" customHeight="1" thickBot="1">
      <c r="A47" s="1402" t="s">
        <v>636</v>
      </c>
      <c r="B47" s="920" t="s">
        <v>320</v>
      </c>
      <c r="C47" s="1582">
        <v>6019786</v>
      </c>
      <c r="D47" s="1401">
        <v>1825000</v>
      </c>
      <c r="E47" s="1401">
        <v>20328819</v>
      </c>
      <c r="F47" s="1545">
        <v>21354064</v>
      </c>
    </row>
    <row r="48" spans="1:6" ht="12" customHeight="1" thickBot="1">
      <c r="A48" s="1404" t="s">
        <v>13</v>
      </c>
      <c r="B48" s="1410" t="s">
        <v>372</v>
      </c>
      <c r="C48" s="1550">
        <f>SUM(C49:C53)</f>
        <v>26794259</v>
      </c>
      <c r="D48" s="1637">
        <f>SUM(D49:D53)</f>
        <v>19025000</v>
      </c>
      <c r="E48" s="1405">
        <f>SUM(E49:E53)</f>
        <v>19025000</v>
      </c>
      <c r="F48" s="1550">
        <f>SUM(F49:F53)</f>
        <v>8318000</v>
      </c>
    </row>
    <row r="49" spans="1:6" ht="12" customHeight="1">
      <c r="A49" s="1407" t="s">
        <v>322</v>
      </c>
      <c r="B49" s="925" t="s">
        <v>323</v>
      </c>
      <c r="C49" s="1562"/>
      <c r="D49" s="1641"/>
      <c r="E49" s="1439"/>
      <c r="F49" s="1642"/>
    </row>
    <row r="50" spans="1:6" ht="12" customHeight="1">
      <c r="A50" s="1399" t="s">
        <v>324</v>
      </c>
      <c r="B50" s="918" t="s">
        <v>325</v>
      </c>
      <c r="C50" s="1545">
        <v>26549378</v>
      </c>
      <c r="D50" s="1442">
        <v>19025000</v>
      </c>
      <c r="E50" s="1442">
        <v>19025000</v>
      </c>
      <c r="F50" s="1670">
        <v>8318000</v>
      </c>
    </row>
    <row r="51" spans="1:6" ht="12" customHeight="1">
      <c r="A51" s="1399" t="s">
        <v>326</v>
      </c>
      <c r="B51" s="918" t="s">
        <v>327</v>
      </c>
      <c r="C51" s="1545">
        <v>244881</v>
      </c>
      <c r="D51" s="1613"/>
      <c r="E51" s="1401"/>
      <c r="F51" s="1545"/>
    </row>
    <row r="52" spans="1:6" ht="12" customHeight="1">
      <c r="A52" s="1399" t="s">
        <v>328</v>
      </c>
      <c r="B52" s="918" t="s">
        <v>329</v>
      </c>
      <c r="C52" s="1545"/>
      <c r="D52" s="1613"/>
      <c r="E52" s="1401"/>
      <c r="F52" s="1545"/>
    </row>
    <row r="53" spans="1:6" ht="13.5" thickBot="1">
      <c r="A53" s="1402" t="s">
        <v>330</v>
      </c>
      <c r="B53" s="920" t="s">
        <v>331</v>
      </c>
      <c r="C53" s="1556"/>
      <c r="D53" s="1643"/>
      <c r="E53" s="1429"/>
      <c r="F53" s="1556"/>
    </row>
    <row r="54" spans="1:6" ht="12" customHeight="1" thickBot="1">
      <c r="A54" s="1404" t="s">
        <v>14</v>
      </c>
      <c r="B54" s="1410" t="s">
        <v>378</v>
      </c>
      <c r="C54" s="1644">
        <f>SUM(C55:C57)</f>
        <v>369830</v>
      </c>
      <c r="D54" s="1637">
        <f>SUM(D55:D57)</f>
        <v>0</v>
      </c>
      <c r="E54" s="1405">
        <f>SUM(E55:E57)</f>
        <v>1196024</v>
      </c>
      <c r="F54" s="1550">
        <f>SUM(F55:F57)</f>
        <v>1196024</v>
      </c>
    </row>
    <row r="55" spans="1:6" ht="12" customHeight="1">
      <c r="A55" s="1407" t="s">
        <v>332</v>
      </c>
      <c r="B55" s="925" t="s">
        <v>373</v>
      </c>
      <c r="C55" s="1562"/>
      <c r="D55" s="1641"/>
      <c r="E55" s="1439"/>
      <c r="F55" s="1642"/>
    </row>
    <row r="56" spans="1:6" ht="12" customHeight="1">
      <c r="A56" s="1399" t="s">
        <v>780</v>
      </c>
      <c r="B56" s="918" t="s">
        <v>374</v>
      </c>
      <c r="C56" s="1545"/>
      <c r="D56" s="1613"/>
      <c r="E56" s="1401"/>
      <c r="F56" s="1545"/>
    </row>
    <row r="57" spans="1:6" ht="12" customHeight="1" thickBot="1">
      <c r="A57" s="1399" t="s">
        <v>661</v>
      </c>
      <c r="B57" s="918" t="s">
        <v>333</v>
      </c>
      <c r="C57" s="1545">
        <v>369830</v>
      </c>
      <c r="D57" s="1645"/>
      <c r="E57" s="1401">
        <v>1196024</v>
      </c>
      <c r="F57" s="1545">
        <v>1196024</v>
      </c>
    </row>
    <row r="58" spans="1:6" ht="12" customHeight="1" thickBot="1">
      <c r="A58" s="1404" t="s">
        <v>15</v>
      </c>
      <c r="B58" s="922" t="s">
        <v>384</v>
      </c>
      <c r="C58" s="1550">
        <f>SUM(C59:C61)</f>
        <v>7000000</v>
      </c>
      <c r="D58" s="1637">
        <f>SUM(D59:D61)</f>
        <v>0</v>
      </c>
      <c r="E58" s="1405">
        <f>SUM(E59:E61)</f>
        <v>0</v>
      </c>
      <c r="F58" s="1550">
        <f>SUM(F59:F61)</f>
        <v>0</v>
      </c>
    </row>
    <row r="59" spans="1:6" ht="12" customHeight="1">
      <c r="A59" s="1407" t="s">
        <v>334</v>
      </c>
      <c r="B59" s="925" t="s">
        <v>379</v>
      </c>
      <c r="C59" s="1426"/>
      <c r="D59" s="1638"/>
      <c r="E59" s="1408"/>
      <c r="F59" s="1426"/>
    </row>
    <row r="60" spans="1:6" ht="12" customHeight="1">
      <c r="A60" s="1399" t="s">
        <v>781</v>
      </c>
      <c r="B60" s="918" t="s">
        <v>380</v>
      </c>
      <c r="C60" s="1560"/>
      <c r="D60" s="1646"/>
      <c r="E60" s="1418"/>
      <c r="F60" s="1559"/>
    </row>
    <row r="61" spans="1:6" ht="12" customHeight="1" thickBot="1">
      <c r="A61" s="1399" t="s">
        <v>609</v>
      </c>
      <c r="B61" s="918" t="s">
        <v>335</v>
      </c>
      <c r="C61" s="1556">
        <v>7000000</v>
      </c>
      <c r="D61" s="1618"/>
      <c r="E61" s="1396"/>
      <c r="F61" s="1582"/>
    </row>
    <row r="62" spans="1:6" ht="12" customHeight="1" thickBot="1">
      <c r="A62" s="1404" t="s">
        <v>35</v>
      </c>
      <c r="B62" s="1410" t="s">
        <v>385</v>
      </c>
      <c r="C62" s="1550">
        <f>SUM(C7+C14+C20+C26+C36+C48+C54+C58)</f>
        <v>1725075556</v>
      </c>
      <c r="D62" s="1637">
        <f>SUM(D7+D14+D20+D26+D36+D48+D54+D58)</f>
        <v>2224726477</v>
      </c>
      <c r="E62" s="1405">
        <f>SUM(E7+E14+E20+E26+E36+E48+E54+E58)</f>
        <v>2376147589</v>
      </c>
      <c r="F62" s="1550">
        <f>SUM(F7+F14+F20+F26+F36+F48+F54+F58)</f>
        <v>2215392233</v>
      </c>
    </row>
    <row r="63" spans="1:6" ht="12" customHeight="1">
      <c r="A63" s="1438" t="s">
        <v>387</v>
      </c>
      <c r="B63" s="961" t="s">
        <v>336</v>
      </c>
      <c r="C63" s="1426">
        <f>SUM(C64:C66)</f>
        <v>0</v>
      </c>
      <c r="D63" s="1641">
        <f>SUM(D64:D66)</f>
        <v>0</v>
      </c>
      <c r="E63" s="1408">
        <f>SUM(E64:E66)</f>
        <v>0</v>
      </c>
      <c r="F63" s="1426">
        <f>SUM(F64:F66)</f>
        <v>0</v>
      </c>
    </row>
    <row r="64" spans="1:6" ht="12" customHeight="1">
      <c r="A64" s="1399" t="s">
        <v>337</v>
      </c>
      <c r="B64" s="918" t="s">
        <v>338</v>
      </c>
      <c r="C64" s="1545"/>
      <c r="D64" s="1613"/>
      <c r="E64" s="1401"/>
      <c r="F64" s="1545"/>
    </row>
    <row r="65" spans="1:6" ht="12" customHeight="1">
      <c r="A65" s="1399" t="s">
        <v>339</v>
      </c>
      <c r="B65" s="918" t="s">
        <v>340</v>
      </c>
      <c r="C65" s="1545"/>
      <c r="D65" s="1613"/>
      <c r="E65" s="1401"/>
      <c r="F65" s="1545"/>
    </row>
    <row r="66" spans="1:6" ht="12" customHeight="1">
      <c r="A66" s="1399" t="s">
        <v>341</v>
      </c>
      <c r="B66" s="962" t="s">
        <v>342</v>
      </c>
      <c r="C66" s="1555"/>
      <c r="D66" s="1647"/>
      <c r="E66" s="1557"/>
      <c r="F66" s="1558"/>
    </row>
    <row r="67" spans="1:6" ht="12" customHeight="1">
      <c r="A67" s="1438" t="s">
        <v>388</v>
      </c>
      <c r="B67" s="963" t="s">
        <v>343</v>
      </c>
      <c r="C67" s="1555"/>
      <c r="D67" s="1647"/>
      <c r="E67" s="1557"/>
      <c r="F67" s="1558"/>
    </row>
    <row r="68" spans="1:6" ht="12" customHeight="1">
      <c r="A68" s="1438" t="s">
        <v>389</v>
      </c>
      <c r="B68" s="963" t="s">
        <v>344</v>
      </c>
      <c r="C68" s="1558">
        <f>SUM(C69:C70)</f>
        <v>823708126</v>
      </c>
      <c r="D68" s="1647">
        <f>SUM(D69:D70)</f>
        <v>394600673</v>
      </c>
      <c r="E68" s="1557">
        <f>SUM(E69:E70)</f>
        <v>394600673</v>
      </c>
      <c r="F68" s="1558">
        <f>SUM(F69:F70)</f>
        <v>394600673</v>
      </c>
    </row>
    <row r="69" spans="1:6" ht="12" customHeight="1">
      <c r="A69" s="1399" t="s">
        <v>345</v>
      </c>
      <c r="B69" s="918" t="s">
        <v>346</v>
      </c>
      <c r="C69" s="1582">
        <v>823708126</v>
      </c>
      <c r="D69" s="1442">
        <v>394600673</v>
      </c>
      <c r="E69" s="1442">
        <v>394600673</v>
      </c>
      <c r="F69" s="1670">
        <v>394600673</v>
      </c>
    </row>
    <row r="70" spans="1:6" ht="12" customHeight="1">
      <c r="A70" s="1399" t="s">
        <v>347</v>
      </c>
      <c r="B70" s="918" t="s">
        <v>348</v>
      </c>
      <c r="C70" s="1582"/>
      <c r="D70" s="1640"/>
      <c r="E70" s="1396"/>
      <c r="F70" s="1582"/>
    </row>
    <row r="71" spans="1:6" ht="12" customHeight="1" thickBot="1">
      <c r="A71" s="1566" t="s">
        <v>445</v>
      </c>
      <c r="B71" s="965" t="s">
        <v>446</v>
      </c>
      <c r="C71" s="1648">
        <v>37046808</v>
      </c>
      <c r="D71" s="1442">
        <v>35800000</v>
      </c>
      <c r="E71" s="1442">
        <v>35800000</v>
      </c>
      <c r="F71" s="1670">
        <v>46016669</v>
      </c>
    </row>
    <row r="72" spans="1:6" ht="12" customHeight="1" thickBot="1">
      <c r="A72" s="1444" t="s">
        <v>390</v>
      </c>
      <c r="B72" s="1376" t="s">
        <v>391</v>
      </c>
      <c r="C72" s="1488">
        <f>SUM(C63+C67+C68+C71)</f>
        <v>860754934</v>
      </c>
      <c r="D72" s="1649">
        <f>SUM(D63+D67+D68+D71)</f>
        <v>430400673</v>
      </c>
      <c r="E72" s="1650">
        <f>SUM(E63+E67+E68+E71)</f>
        <v>430400673</v>
      </c>
      <c r="F72" s="1651">
        <f>SUM(F63+F67+F68+F71)</f>
        <v>440617342</v>
      </c>
    </row>
    <row r="73" spans="1:6" ht="12" customHeight="1" thickBot="1">
      <c r="A73" s="1444" t="s">
        <v>407</v>
      </c>
      <c r="B73" s="1376" t="s">
        <v>392</v>
      </c>
      <c r="C73" s="1488"/>
      <c r="D73" s="1649"/>
      <c r="E73" s="1650"/>
      <c r="F73" s="1651"/>
    </row>
    <row r="74" spans="1:6" ht="12" customHeight="1" thickBot="1">
      <c r="A74" s="1444" t="s">
        <v>408</v>
      </c>
      <c r="B74" s="1376" t="s">
        <v>393</v>
      </c>
      <c r="C74" s="1488"/>
      <c r="D74" s="1649"/>
      <c r="E74" s="1650"/>
      <c r="F74" s="1651"/>
    </row>
    <row r="75" spans="1:6" ht="12" customHeight="1" thickBot="1">
      <c r="A75" s="1444" t="s">
        <v>16</v>
      </c>
      <c r="B75" s="1652" t="s">
        <v>386</v>
      </c>
      <c r="C75" s="1488">
        <f>SUM(C72:C74)</f>
        <v>860754934</v>
      </c>
      <c r="D75" s="1649">
        <f>SUM(D72:D74)</f>
        <v>430400673</v>
      </c>
      <c r="E75" s="1650">
        <f>SUM(E72:E74)</f>
        <v>430400673</v>
      </c>
      <c r="F75" s="1651">
        <f>SUM(F72:F74)</f>
        <v>440617342</v>
      </c>
    </row>
    <row r="76" spans="1:6" ht="26.25" customHeight="1" thickBot="1">
      <c r="A76" s="1444" t="s">
        <v>17</v>
      </c>
      <c r="B76" s="1378" t="s">
        <v>409</v>
      </c>
      <c r="C76" s="1619">
        <f>SUM(C62+C75)</f>
        <v>2585830490</v>
      </c>
      <c r="D76" s="1620">
        <f>SUM(D62+D75)</f>
        <v>2655127150</v>
      </c>
      <c r="E76" s="1621">
        <f>SUM(E62+E75)</f>
        <v>2806548262</v>
      </c>
      <c r="F76" s="1622">
        <f>SUM(F62+F75)</f>
        <v>2656009575</v>
      </c>
    </row>
    <row r="77" spans="1:6" ht="16.5" customHeight="1">
      <c r="A77" s="1379" t="s">
        <v>21</v>
      </c>
      <c r="B77" s="1379"/>
      <c r="C77" s="1379"/>
      <c r="D77" s="1653"/>
      <c r="E77" s="1653"/>
      <c r="F77" s="1653"/>
    </row>
    <row r="78" spans="1:6" s="1452" customFormat="1" ht="16.5" customHeight="1" thickBot="1">
      <c r="A78" s="1450" t="s">
        <v>22</v>
      </c>
      <c r="B78" s="1379"/>
      <c r="C78" s="1451"/>
      <c r="D78" s="1623"/>
      <c r="E78" s="1623"/>
      <c r="F78" s="1623" t="s">
        <v>648</v>
      </c>
    </row>
    <row r="79" spans="1:6" s="1452" customFormat="1" ht="16.5" customHeight="1">
      <c r="A79" s="1453" t="s">
        <v>3</v>
      </c>
      <c r="B79" s="1454" t="s">
        <v>23</v>
      </c>
      <c r="C79" s="1654"/>
      <c r="D79" s="1793" t="s">
        <v>869</v>
      </c>
      <c r="E79" s="1794"/>
      <c r="F79" s="1795"/>
    </row>
    <row r="80" spans="1:6" ht="38.1" customHeight="1" thickBot="1">
      <c r="A80" s="1455"/>
      <c r="B80" s="1456"/>
      <c r="C80" s="1655" t="s">
        <v>956</v>
      </c>
      <c r="D80" s="1629" t="s">
        <v>5</v>
      </c>
      <c r="E80" s="1383" t="s">
        <v>6</v>
      </c>
      <c r="F80" s="1384" t="s">
        <v>7</v>
      </c>
    </row>
    <row r="81" spans="1:6" ht="12" customHeight="1" thickBot="1">
      <c r="A81" s="1457">
        <v>1</v>
      </c>
      <c r="B81" s="1388">
        <v>2</v>
      </c>
      <c r="C81" s="1389"/>
      <c r="D81" s="1387">
        <v>3</v>
      </c>
      <c r="E81" s="1388">
        <v>4</v>
      </c>
      <c r="F81" s="1389">
        <v>5</v>
      </c>
    </row>
    <row r="82" spans="1:6" ht="12" customHeight="1" thickBot="1">
      <c r="A82" s="1458" t="s">
        <v>8</v>
      </c>
      <c r="B82" s="1459" t="s">
        <v>935</v>
      </c>
      <c r="C82" s="1461">
        <f>+C83+C84+C85+C86+C87</f>
        <v>1710155342</v>
      </c>
      <c r="D82" s="1541">
        <f>+D83+D84+D85+D86+D87</f>
        <v>1886391153</v>
      </c>
      <c r="E82" s="1460">
        <f>+E83+E84+E85+E86+E87</f>
        <v>1979646168</v>
      </c>
      <c r="F82" s="1461">
        <f>+F83+F84+F85+F86+F87</f>
        <v>1790319459</v>
      </c>
    </row>
    <row r="83" spans="1:6" ht="12" customHeight="1">
      <c r="A83" s="1462" t="s">
        <v>217</v>
      </c>
      <c r="B83" s="1463" t="s">
        <v>24</v>
      </c>
      <c r="C83" s="1466">
        <v>1021790952</v>
      </c>
      <c r="D83" s="1408">
        <v>1102144622</v>
      </c>
      <c r="E83" s="1408">
        <v>1137407462</v>
      </c>
      <c r="F83" s="1426">
        <v>1099659512</v>
      </c>
    </row>
    <row r="84" spans="1:6" ht="12" customHeight="1">
      <c r="A84" s="1467" t="s">
        <v>218</v>
      </c>
      <c r="B84" s="1468" t="s">
        <v>25</v>
      </c>
      <c r="C84" s="1470">
        <v>141134527</v>
      </c>
      <c r="D84" s="1401">
        <v>156748447</v>
      </c>
      <c r="E84" s="1401">
        <v>159672983</v>
      </c>
      <c r="F84" s="1545">
        <v>136435592</v>
      </c>
    </row>
    <row r="85" spans="1:6" ht="12" customHeight="1">
      <c r="A85" s="1467" t="s">
        <v>219</v>
      </c>
      <c r="B85" s="1468" t="s">
        <v>26</v>
      </c>
      <c r="C85" s="1471">
        <v>438615531</v>
      </c>
      <c r="D85" s="1401">
        <v>533266084</v>
      </c>
      <c r="E85" s="1401">
        <v>579080502</v>
      </c>
      <c r="F85" s="1545">
        <v>454286523</v>
      </c>
    </row>
    <row r="86" spans="1:6" ht="12" customHeight="1">
      <c r="A86" s="1467" t="s">
        <v>220</v>
      </c>
      <c r="B86" s="1656" t="s">
        <v>27</v>
      </c>
      <c r="C86" s="1471">
        <v>62304071</v>
      </c>
      <c r="D86" s="1401">
        <v>67000000</v>
      </c>
      <c r="E86" s="1401">
        <v>68000000</v>
      </c>
      <c r="F86" s="1545">
        <v>66498593</v>
      </c>
    </row>
    <row r="87" spans="1:6" ht="12" customHeight="1">
      <c r="A87" s="1467" t="s">
        <v>221</v>
      </c>
      <c r="B87" s="1473" t="s">
        <v>28</v>
      </c>
      <c r="C87" s="1471">
        <v>46310261</v>
      </c>
      <c r="D87" s="1401">
        <v>27232000</v>
      </c>
      <c r="E87" s="1401">
        <v>35485221</v>
      </c>
      <c r="F87" s="1545">
        <v>33439239</v>
      </c>
    </row>
    <row r="88" spans="1:6" s="1420" customFormat="1" ht="12" customHeight="1">
      <c r="A88" s="1474" t="s">
        <v>228</v>
      </c>
      <c r="B88" s="1478" t="s">
        <v>222</v>
      </c>
      <c r="C88" s="1471"/>
      <c r="D88" s="1401">
        <v>0</v>
      </c>
      <c r="E88" s="1418">
        <v>1083753</v>
      </c>
      <c r="F88" s="1559">
        <v>1063753</v>
      </c>
    </row>
    <row r="89" spans="1:6" s="1420" customFormat="1" ht="12" customHeight="1">
      <c r="A89" s="1474" t="s">
        <v>229</v>
      </c>
      <c r="B89" s="1475" t="s">
        <v>223</v>
      </c>
      <c r="C89" s="1471">
        <v>31319934</v>
      </c>
      <c r="D89" s="1476"/>
      <c r="E89" s="1476"/>
      <c r="F89" s="1477"/>
    </row>
    <row r="90" spans="1:6" s="1420" customFormat="1" ht="12" customHeight="1">
      <c r="A90" s="1474" t="s">
        <v>230</v>
      </c>
      <c r="B90" s="1475" t="s">
        <v>224</v>
      </c>
      <c r="C90" s="1471"/>
      <c r="D90" s="1495"/>
      <c r="E90" s="1495"/>
      <c r="F90" s="1496"/>
    </row>
    <row r="91" spans="1:6" s="1420" customFormat="1" ht="12" customHeight="1">
      <c r="A91" s="1474" t="s">
        <v>231</v>
      </c>
      <c r="B91" s="1478" t="s">
        <v>225</v>
      </c>
      <c r="C91" s="1471"/>
      <c r="D91" s="1495"/>
      <c r="E91" s="1495"/>
      <c r="F91" s="1496"/>
    </row>
    <row r="92" spans="1:6" s="1420" customFormat="1" ht="12" customHeight="1">
      <c r="A92" s="1479" t="s">
        <v>232</v>
      </c>
      <c r="B92" s="1480" t="s">
        <v>226</v>
      </c>
      <c r="C92" s="1471"/>
      <c r="F92" s="1671"/>
    </row>
    <row r="93" spans="1:6" s="1420" customFormat="1" ht="12" customHeight="1">
      <c r="A93" s="1474" t="s">
        <v>233</v>
      </c>
      <c r="B93" s="1480" t="s">
        <v>227</v>
      </c>
      <c r="C93" s="1471">
        <v>7224491</v>
      </c>
      <c r="D93" s="1418">
        <v>17782000</v>
      </c>
      <c r="E93" s="1418">
        <v>23951468</v>
      </c>
      <c r="F93" s="1559">
        <v>23652390</v>
      </c>
    </row>
    <row r="94" spans="1:6" s="1420" customFormat="1" ht="12" customHeight="1">
      <c r="A94" s="1481" t="s">
        <v>234</v>
      </c>
      <c r="B94" s="1475" t="s">
        <v>240</v>
      </c>
      <c r="C94" s="1471"/>
      <c r="D94" s="1495"/>
      <c r="E94" s="1495"/>
      <c r="F94" s="1496"/>
    </row>
    <row r="95" spans="1:6" s="1420" customFormat="1" ht="12" customHeight="1">
      <c r="A95" s="1481" t="s">
        <v>235</v>
      </c>
      <c r="B95" s="1478" t="s">
        <v>241</v>
      </c>
      <c r="C95" s="1471"/>
      <c r="D95" s="1495"/>
      <c r="E95" s="1495"/>
      <c r="F95" s="1496"/>
    </row>
    <row r="96" spans="1:6" s="1420" customFormat="1" ht="12" customHeight="1">
      <c r="A96" s="1481" t="s">
        <v>236</v>
      </c>
      <c r="B96" s="1480" t="s">
        <v>242</v>
      </c>
      <c r="C96" s="1471"/>
      <c r="D96" s="1495"/>
      <c r="E96" s="1495"/>
      <c r="F96" s="1496"/>
    </row>
    <row r="97" spans="1:6" s="1420" customFormat="1" ht="12" customHeight="1">
      <c r="A97" s="1481" t="s">
        <v>237</v>
      </c>
      <c r="B97" s="1480" t="s">
        <v>243</v>
      </c>
      <c r="C97" s="1470"/>
      <c r="F97" s="1671"/>
    </row>
    <row r="98" spans="1:6" s="1420" customFormat="1" ht="12" customHeight="1">
      <c r="A98" s="1481" t="s">
        <v>239</v>
      </c>
      <c r="B98" s="1480" t="s">
        <v>244</v>
      </c>
      <c r="C98" s="1471"/>
      <c r="D98" s="1476">
        <v>8450000</v>
      </c>
      <c r="E98" s="1476">
        <v>9450000</v>
      </c>
      <c r="F98" s="1477">
        <v>8723096</v>
      </c>
    </row>
    <row r="99" spans="1:6" s="1420" customFormat="1" ht="12" customHeight="1" thickBot="1">
      <c r="A99" s="1482" t="s">
        <v>612</v>
      </c>
      <c r="B99" s="1483" t="s">
        <v>245</v>
      </c>
      <c r="C99" s="1471">
        <v>7765836</v>
      </c>
      <c r="D99" s="1627">
        <v>1000000</v>
      </c>
      <c r="E99" s="1484">
        <v>1000000</v>
      </c>
      <c r="F99" s="1485"/>
    </row>
    <row r="100" spans="1:6" ht="12" customHeight="1" thickBot="1">
      <c r="A100" s="1486" t="s">
        <v>9</v>
      </c>
      <c r="B100" s="1487" t="s">
        <v>936</v>
      </c>
      <c r="C100" s="1488">
        <f>+C101++C102</f>
        <v>445560836</v>
      </c>
      <c r="D100" s="1657">
        <f>+D101+D102+D103</f>
        <v>732935997</v>
      </c>
      <c r="E100" s="1445">
        <f>+E101+E102+E103</f>
        <v>790487094</v>
      </c>
      <c r="F100" s="1488">
        <f>+F101+F102+F103</f>
        <v>89233832</v>
      </c>
    </row>
    <row r="101" spans="1:6" ht="12" customHeight="1">
      <c r="A101" s="1489" t="s">
        <v>246</v>
      </c>
      <c r="B101" s="1468" t="s">
        <v>29</v>
      </c>
      <c r="C101" s="1491">
        <v>33598271</v>
      </c>
      <c r="D101" s="1401">
        <v>480202285</v>
      </c>
      <c r="E101" s="1401">
        <v>499053167</v>
      </c>
      <c r="F101" s="1545">
        <v>40896139</v>
      </c>
    </row>
    <row r="102" spans="1:6" ht="12" customHeight="1">
      <c r="A102" s="1489" t="s">
        <v>247</v>
      </c>
      <c r="B102" s="1492" t="s">
        <v>30</v>
      </c>
      <c r="C102" s="1470">
        <v>411962565</v>
      </c>
      <c r="D102" s="1401">
        <v>252733712</v>
      </c>
      <c r="E102" s="1401">
        <v>291433927</v>
      </c>
      <c r="F102" s="1545">
        <v>48337693</v>
      </c>
    </row>
    <row r="103" spans="1:6" ht="12" customHeight="1">
      <c r="A103" s="1489" t="s">
        <v>248</v>
      </c>
      <c r="B103" s="1006" t="s">
        <v>249</v>
      </c>
      <c r="C103" s="1658"/>
      <c r="D103" s="1659"/>
      <c r="E103" s="1493"/>
      <c r="F103" s="1470"/>
    </row>
    <row r="104" spans="1:6" s="1420" customFormat="1" ht="12" customHeight="1">
      <c r="A104" s="1494" t="s">
        <v>250</v>
      </c>
      <c r="B104" s="1008" t="s">
        <v>264</v>
      </c>
      <c r="C104" s="1496"/>
      <c r="D104" s="1659">
        <f>SUM(D105:D111)</f>
        <v>0</v>
      </c>
      <c r="E104" s="1493">
        <f>SUM(E105:E111)</f>
        <v>0</v>
      </c>
      <c r="F104" s="1470">
        <f>SUM(F105:F111)</f>
        <v>0</v>
      </c>
    </row>
    <row r="105" spans="1:6" s="1420" customFormat="1" ht="12" customHeight="1">
      <c r="A105" s="1494" t="s">
        <v>251</v>
      </c>
      <c r="B105" s="1010" t="s">
        <v>258</v>
      </c>
      <c r="C105" s="1496"/>
      <c r="D105" s="1660"/>
      <c r="E105" s="1495"/>
      <c r="F105" s="1496"/>
    </row>
    <row r="106" spans="1:6" s="1420" customFormat="1" ht="25.5">
      <c r="A106" s="1494" t="s">
        <v>252</v>
      </c>
      <c r="B106" s="1011" t="s">
        <v>259</v>
      </c>
      <c r="C106" s="1496"/>
      <c r="D106" s="1660"/>
      <c r="E106" s="1495"/>
      <c r="F106" s="1496"/>
    </row>
    <row r="107" spans="1:6" s="1420" customFormat="1" ht="12" customHeight="1">
      <c r="A107" s="1494" t="s">
        <v>253</v>
      </c>
      <c r="B107" s="1011" t="s">
        <v>260</v>
      </c>
      <c r="C107" s="1496"/>
      <c r="D107" s="1660"/>
      <c r="E107" s="1495"/>
      <c r="F107" s="1496"/>
    </row>
    <row r="108" spans="1:6" s="1420" customFormat="1" ht="12" customHeight="1">
      <c r="A108" s="1494" t="s">
        <v>254</v>
      </c>
      <c r="B108" s="1011" t="s">
        <v>261</v>
      </c>
      <c r="C108" s="1496"/>
      <c r="D108" s="1660"/>
      <c r="E108" s="1495"/>
      <c r="F108" s="1496"/>
    </row>
    <row r="109" spans="1:6" s="1420" customFormat="1" ht="15" customHeight="1">
      <c r="A109" s="1494" t="s">
        <v>255</v>
      </c>
      <c r="B109" s="1011" t="s">
        <v>262</v>
      </c>
      <c r="C109" s="1496"/>
      <c r="D109" s="1660"/>
      <c r="E109" s="1495"/>
      <c r="F109" s="1496"/>
    </row>
    <row r="110" spans="1:6" s="1420" customFormat="1" ht="12.75" customHeight="1">
      <c r="A110" s="1497" t="s">
        <v>256</v>
      </c>
      <c r="B110" s="1011" t="s">
        <v>32</v>
      </c>
      <c r="C110" s="1477"/>
      <c r="D110" s="1661"/>
      <c r="E110" s="1476"/>
      <c r="F110" s="1477"/>
    </row>
    <row r="111" spans="1:6" s="1420" customFormat="1" ht="14.25" customHeight="1" thickBot="1">
      <c r="A111" s="1498" t="s">
        <v>257</v>
      </c>
      <c r="B111" s="1016" t="s">
        <v>263</v>
      </c>
      <c r="C111" s="1477"/>
      <c r="D111" s="1662"/>
      <c r="E111" s="1476"/>
      <c r="F111" s="1477"/>
    </row>
    <row r="112" spans="1:6" ht="12" customHeight="1" thickBot="1">
      <c r="A112" s="1486" t="s">
        <v>10</v>
      </c>
      <c r="B112" s="1499" t="s">
        <v>267</v>
      </c>
      <c r="C112" s="1461">
        <f>+C82+C100</f>
        <v>2155716178</v>
      </c>
      <c r="D112" s="1541">
        <f>+D82+D100</f>
        <v>2619327150</v>
      </c>
      <c r="E112" s="1460">
        <f>+E82+E100</f>
        <v>2770133262</v>
      </c>
      <c r="F112" s="1488">
        <f>+F82+F100</f>
        <v>1879553291</v>
      </c>
    </row>
    <row r="113" spans="1:6" ht="12" customHeight="1" thickBot="1">
      <c r="A113" s="1018" t="s">
        <v>394</v>
      </c>
      <c r="B113" s="1019" t="s">
        <v>395</v>
      </c>
      <c r="C113" s="1488">
        <f>SUM(C114:C116)</f>
        <v>0</v>
      </c>
      <c r="D113" s="1657">
        <f>SUM(D114:D116)</f>
        <v>0</v>
      </c>
      <c r="E113" s="1445">
        <f>SUM(E114:E116)</f>
        <v>0</v>
      </c>
      <c r="F113" s="1488">
        <f>SUM(F114:F116)</f>
        <v>0</v>
      </c>
    </row>
    <row r="114" spans="1:6" ht="12" customHeight="1">
      <c r="A114" s="1020" t="s">
        <v>396</v>
      </c>
      <c r="B114" s="1021" t="s">
        <v>399</v>
      </c>
      <c r="C114" s="1470"/>
      <c r="D114" s="1659"/>
      <c r="E114" s="1493"/>
      <c r="F114" s="1470"/>
    </row>
    <row r="115" spans="1:6" ht="12" customHeight="1">
      <c r="A115" s="1022" t="s">
        <v>397</v>
      </c>
      <c r="B115" s="1023" t="s">
        <v>443</v>
      </c>
      <c r="C115" s="1470"/>
      <c r="D115" s="1659"/>
      <c r="E115" s="1493"/>
      <c r="F115" s="1470"/>
    </row>
    <row r="116" spans="1:6" ht="12" customHeight="1" thickBot="1">
      <c r="A116" s="1024" t="s">
        <v>398</v>
      </c>
      <c r="B116" s="1025" t="s">
        <v>444</v>
      </c>
      <c r="C116" s="1471"/>
      <c r="D116" s="1663"/>
      <c r="E116" s="1469"/>
      <c r="F116" s="1471"/>
    </row>
    <row r="117" spans="1:6" ht="12" customHeight="1" thickBot="1">
      <c r="A117" s="1018" t="s">
        <v>402</v>
      </c>
      <c r="B117" s="1019" t="s">
        <v>403</v>
      </c>
      <c r="C117" s="1501"/>
      <c r="D117" s="1664"/>
      <c r="E117" s="1500"/>
      <c r="F117" s="1501"/>
    </row>
    <row r="118" spans="1:6" ht="12" customHeight="1" thickBot="1">
      <c r="A118" s="1028" t="s">
        <v>610</v>
      </c>
      <c r="B118" s="1019" t="s">
        <v>613</v>
      </c>
      <c r="C118" s="1501">
        <v>35513639</v>
      </c>
      <c r="D118" s="1442">
        <v>35800000</v>
      </c>
      <c r="E118" s="1442">
        <v>36415000</v>
      </c>
      <c r="F118" s="1670">
        <v>36414109</v>
      </c>
    </row>
    <row r="119" spans="1:6" ht="12" customHeight="1" thickBot="1">
      <c r="A119" s="1028" t="s">
        <v>412</v>
      </c>
      <c r="B119" s="1019" t="s">
        <v>404</v>
      </c>
      <c r="C119" s="1501"/>
      <c r="D119" s="1664"/>
      <c r="E119" s="1500"/>
      <c r="F119" s="1501"/>
    </row>
    <row r="120" spans="1:6" ht="12" customHeight="1" thickBot="1">
      <c r="A120" s="1028" t="s">
        <v>413</v>
      </c>
      <c r="B120" s="1019" t="s">
        <v>405</v>
      </c>
      <c r="C120" s="1501"/>
      <c r="D120" s="1664"/>
      <c r="E120" s="1500"/>
      <c r="F120" s="1501"/>
    </row>
    <row r="121" spans="1:6" ht="12" customHeight="1" thickBot="1">
      <c r="A121" s="1029" t="s">
        <v>33</v>
      </c>
      <c r="B121" s="1030" t="s">
        <v>406</v>
      </c>
      <c r="C121" s="1335">
        <f>SUM(C117:C120)</f>
        <v>35513639</v>
      </c>
      <c r="D121" s="1665">
        <f>SUM(D118:D120)</f>
        <v>35800000</v>
      </c>
      <c r="E121" s="1031">
        <f>SUM(E118:E120)</f>
        <v>36415000</v>
      </c>
      <c r="F121" s="1335">
        <f>SUM(F118:F120)</f>
        <v>36414109</v>
      </c>
    </row>
    <row r="122" spans="1:6" ht="28.5" customHeight="1" thickBot="1">
      <c r="A122" s="1032" t="s">
        <v>12</v>
      </c>
      <c r="B122" s="1033" t="s">
        <v>414</v>
      </c>
      <c r="C122" s="1488">
        <f>SUM(C112+C121)</f>
        <v>2191229817</v>
      </c>
      <c r="D122" s="1657">
        <f>SUM(D112+D121)</f>
        <v>2655127150</v>
      </c>
      <c r="E122" s="1445">
        <f>SUM(E112+E121)</f>
        <v>2806548262</v>
      </c>
      <c r="F122" s="1488">
        <f>SUM(F112+F121)</f>
        <v>1915967400</v>
      </c>
    </row>
    <row r="123" spans="1:6" ht="17.25" customHeight="1">
      <c r="A123" s="1502"/>
      <c r="B123" s="1502"/>
      <c r="C123" s="1503"/>
      <c r="D123" s="1503"/>
      <c r="E123" s="1503"/>
      <c r="F123" s="1503"/>
    </row>
    <row r="124" spans="1:6">
      <c r="A124" s="1666" t="s">
        <v>36</v>
      </c>
      <c r="B124" s="1666"/>
      <c r="C124" s="1666"/>
      <c r="D124" s="1666"/>
      <c r="E124" s="1666"/>
      <c r="F124" s="1666"/>
    </row>
    <row r="125" spans="1:6" ht="15" customHeight="1" thickBot="1">
      <c r="A125" s="1381" t="s">
        <v>37</v>
      </c>
      <c r="B125" s="1381"/>
      <c r="C125" s="1382" t="s">
        <v>2</v>
      </c>
      <c r="D125" s="1382"/>
      <c r="E125" s="1382"/>
      <c r="F125" s="1382" t="s">
        <v>2</v>
      </c>
    </row>
    <row r="126" spans="1:6" ht="24.75" customHeight="1" thickBot="1">
      <c r="A126" s="1486">
        <v>1</v>
      </c>
      <c r="B126" s="1487" t="s">
        <v>416</v>
      </c>
      <c r="C126" s="1488">
        <f>SUM(C62-C112)</f>
        <v>-430640622</v>
      </c>
      <c r="D126" s="1667">
        <f>SUM(D62-D112)</f>
        <v>-394600673</v>
      </c>
      <c r="E126" s="1667">
        <f>SUM(E62-E112)</f>
        <v>-393985673</v>
      </c>
      <c r="F126" s="1488">
        <f>SUM(F62-F112)</f>
        <v>335838942</v>
      </c>
    </row>
    <row r="127" spans="1:6" ht="7.5" customHeight="1">
      <c r="A127" s="1502"/>
      <c r="B127" s="1502"/>
      <c r="C127" s="1503"/>
      <c r="D127" s="1503"/>
      <c r="E127" s="1503"/>
      <c r="F127" s="1503"/>
    </row>
    <row r="129" spans="4:6" ht="12.75" customHeight="1"/>
    <row r="130" spans="4:6" ht="13.5" customHeight="1"/>
    <row r="131" spans="4:6" ht="13.5" customHeight="1">
      <c r="D131" s="1628">
        <f>SUM(D117+D130)</f>
        <v>0</v>
      </c>
      <c r="E131" s="1628">
        <f>SUM(E117+E130)</f>
        <v>0</v>
      </c>
      <c r="F131" s="1628">
        <f>SUM(F117+F130)</f>
        <v>0</v>
      </c>
    </row>
    <row r="132" spans="4:6" ht="13.5" customHeight="1"/>
    <row r="133" spans="4:6" ht="7.5" customHeight="1"/>
    <row r="135" spans="4:6" ht="12.75" customHeight="1"/>
    <row r="136" spans="4:6" ht="12.75" customHeight="1"/>
    <row r="137" spans="4:6" ht="12.75" customHeight="1"/>
    <row r="138" spans="4:6" ht="12.75" customHeight="1"/>
    <row r="139" spans="4:6" ht="12.75" customHeight="1"/>
    <row r="140" spans="4:6" ht="12.75" customHeight="1"/>
    <row r="141" spans="4:6" ht="12.75" customHeight="1"/>
    <row r="142" spans="4:6" ht="12.75" customHeight="1"/>
  </sheetData>
  <mergeCells count="5">
    <mergeCell ref="A3:A4"/>
    <mergeCell ref="B3:B4"/>
    <mergeCell ref="C3:C4"/>
    <mergeCell ref="D3:F3"/>
    <mergeCell ref="D79:F7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6" fitToHeight="2" orientation="portrait" r:id="rId1"/>
  <headerFooter alignWithMargins="0">
    <oddHeader>&amp;C&amp;"Times New Roman CE,Félkövér"&amp;12
Létavértes Városi Önkormányzat
2024. ÉVI ZÁRSZÁMADÁSÁNAK PÉNZÜGYI MÉRLEGE&amp;10
&amp;R&amp;"Times New Roman CE,Félkövér dőlt"&amp;11 1. tájékoztató tábla a 4/2026. (V.28) önkormányzati rendelethez</oddHeader>
  </headerFooter>
  <rowBreaks count="1" manualBreakCount="1">
    <brk id="7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E140"/>
  <sheetViews>
    <sheetView topLeftCell="B1" workbookViewId="0">
      <selection activeCell="F6" sqref="F6"/>
    </sheetView>
  </sheetViews>
  <sheetFormatPr defaultRowHeight="15.75"/>
  <cols>
    <col min="1" max="1" width="9.5" style="96" customWidth="1"/>
    <col min="2" max="2" width="60.83203125" style="96" customWidth="1"/>
    <col min="3" max="5" width="15.83203125" style="97" customWidth="1"/>
    <col min="6" max="16384" width="9.33203125" style="21"/>
  </cols>
  <sheetData>
    <row r="1" spans="1:5" ht="15.95" customHeight="1">
      <c r="A1" s="279" t="s">
        <v>0</v>
      </c>
      <c r="B1" s="279"/>
      <c r="C1" s="279"/>
      <c r="D1" s="279"/>
      <c r="E1" s="279"/>
    </row>
    <row r="2" spans="1:5" ht="15.95" customHeight="1" thickBot="1">
      <c r="A2" s="100" t="s">
        <v>1</v>
      </c>
      <c r="B2" s="100"/>
      <c r="C2" s="82"/>
      <c r="D2" s="82"/>
      <c r="E2" s="82" t="s">
        <v>648</v>
      </c>
    </row>
    <row r="3" spans="1:5" ht="15.95" customHeight="1">
      <c r="A3" s="1730" t="s">
        <v>268</v>
      </c>
      <c r="B3" s="1732" t="s">
        <v>4</v>
      </c>
      <c r="C3" s="1734" t="s">
        <v>869</v>
      </c>
      <c r="D3" s="1735"/>
      <c r="E3" s="1736"/>
    </row>
    <row r="4" spans="1:5" ht="38.1" customHeight="1" thickBot="1">
      <c r="A4" s="1731"/>
      <c r="B4" s="1733"/>
      <c r="C4" s="102" t="s">
        <v>5</v>
      </c>
      <c r="D4" s="102" t="s">
        <v>6</v>
      </c>
      <c r="E4" s="103" t="s">
        <v>7</v>
      </c>
    </row>
    <row r="5" spans="1:5" s="22" customFormat="1" ht="12" customHeight="1" thickBot="1">
      <c r="A5" s="386">
        <v>1</v>
      </c>
      <c r="B5" s="388">
        <v>2</v>
      </c>
      <c r="C5" s="384">
        <v>3</v>
      </c>
      <c r="D5" s="19">
        <v>4</v>
      </c>
      <c r="E5" s="20">
        <v>5</v>
      </c>
    </row>
    <row r="6" spans="1:5" s="1" customFormat="1" ht="12" customHeight="1" thickBot="1">
      <c r="A6" s="387" t="s">
        <v>8</v>
      </c>
      <c r="B6" s="389" t="s">
        <v>350</v>
      </c>
      <c r="C6" s="385">
        <f>SUM(C7:C12)</f>
        <v>0</v>
      </c>
      <c r="D6" s="385">
        <f>SUM(D7:D12)</f>
        <v>0</v>
      </c>
      <c r="E6" s="427">
        <f>SUM(E7:E12)</f>
        <v>0</v>
      </c>
    </row>
    <row r="7" spans="1:5" s="1" customFormat="1" ht="12" customHeight="1">
      <c r="A7" s="362" t="s">
        <v>269</v>
      </c>
      <c r="B7" s="363" t="s">
        <v>270</v>
      </c>
      <c r="C7" s="364">
        <f>+C8+C9+C10+C11</f>
        <v>0</v>
      </c>
      <c r="D7" s="364">
        <f>+D8+D9+D10+D11</f>
        <v>0</v>
      </c>
      <c r="E7" s="428">
        <f>+E8+E9+E10+E11</f>
        <v>0</v>
      </c>
    </row>
    <row r="8" spans="1:5" s="1" customFormat="1" ht="12" customHeight="1">
      <c r="A8" s="365" t="s">
        <v>271</v>
      </c>
      <c r="B8" s="366" t="s">
        <v>351</v>
      </c>
      <c r="C8" s="367"/>
      <c r="D8" s="367"/>
      <c r="E8" s="429"/>
    </row>
    <row r="9" spans="1:5" s="1" customFormat="1" ht="21.75" customHeight="1">
      <c r="A9" s="365" t="s">
        <v>272</v>
      </c>
      <c r="B9" s="366" t="s">
        <v>273</v>
      </c>
      <c r="C9" s="367"/>
      <c r="D9" s="367"/>
      <c r="E9" s="429"/>
    </row>
    <row r="10" spans="1:5" s="1" customFormat="1" ht="12" customHeight="1">
      <c r="A10" s="365" t="s">
        <v>274</v>
      </c>
      <c r="B10" s="366" t="s">
        <v>275</v>
      </c>
      <c r="C10" s="367"/>
      <c r="D10" s="367"/>
      <c r="E10" s="429"/>
    </row>
    <row r="11" spans="1:5" s="1" customFormat="1" ht="12" customHeight="1">
      <c r="A11" s="365" t="s">
        <v>276</v>
      </c>
      <c r="B11" s="366" t="s">
        <v>352</v>
      </c>
      <c r="C11" s="367"/>
      <c r="D11" s="367"/>
      <c r="E11" s="429"/>
    </row>
    <row r="12" spans="1:5" s="1" customFormat="1" ht="12" customHeight="1" thickBot="1">
      <c r="A12" s="375" t="s">
        <v>277</v>
      </c>
      <c r="B12" s="376" t="s">
        <v>353</v>
      </c>
      <c r="C12" s="377"/>
      <c r="D12" s="377"/>
      <c r="E12" s="430"/>
    </row>
    <row r="13" spans="1:5" s="1" customFormat="1" ht="12" customHeight="1" thickBot="1">
      <c r="A13" s="381" t="s">
        <v>9</v>
      </c>
      <c r="B13" s="382" t="s">
        <v>358</v>
      </c>
      <c r="C13" s="383">
        <f>SUM(C14:C18)</f>
        <v>0</v>
      </c>
      <c r="D13" s="383">
        <f>SUM(D14:D18)</f>
        <v>0</v>
      </c>
      <c r="E13" s="431">
        <f>SUM(E14:E18)</f>
        <v>0</v>
      </c>
    </row>
    <row r="14" spans="1:5" s="1" customFormat="1" ht="12" customHeight="1">
      <c r="A14" s="378" t="s">
        <v>278</v>
      </c>
      <c r="B14" s="379" t="s">
        <v>279</v>
      </c>
      <c r="C14" s="380"/>
      <c r="D14" s="380"/>
      <c r="E14" s="432"/>
    </row>
    <row r="15" spans="1:5" s="1" customFormat="1" ht="12" customHeight="1">
      <c r="A15" s="365" t="s">
        <v>280</v>
      </c>
      <c r="B15" s="366" t="s">
        <v>354</v>
      </c>
      <c r="C15" s="367"/>
      <c r="D15" s="367"/>
      <c r="E15" s="429"/>
    </row>
    <row r="16" spans="1:5" s="1" customFormat="1" ht="12" customHeight="1">
      <c r="A16" s="365" t="s">
        <v>281</v>
      </c>
      <c r="B16" s="366" t="s">
        <v>355</v>
      </c>
      <c r="C16" s="367"/>
      <c r="D16" s="367"/>
      <c r="E16" s="429"/>
    </row>
    <row r="17" spans="1:5" s="1" customFormat="1" ht="12" customHeight="1">
      <c r="A17" s="365" t="s">
        <v>282</v>
      </c>
      <c r="B17" s="366" t="s">
        <v>356</v>
      </c>
      <c r="C17" s="367"/>
      <c r="D17" s="367"/>
      <c r="E17" s="429"/>
    </row>
    <row r="18" spans="1:5" s="1" customFormat="1" ht="12" customHeight="1">
      <c r="A18" s="365" t="s">
        <v>283</v>
      </c>
      <c r="B18" s="366" t="s">
        <v>357</v>
      </c>
      <c r="C18" s="367"/>
      <c r="D18" s="367"/>
      <c r="E18" s="429"/>
    </row>
    <row r="19" spans="1:5" s="396" customFormat="1" ht="12" customHeight="1" thickBot="1">
      <c r="A19" s="414" t="s">
        <v>283</v>
      </c>
      <c r="B19" s="415" t="s">
        <v>415</v>
      </c>
      <c r="C19" s="416"/>
      <c r="D19" s="416"/>
      <c r="E19" s="433"/>
    </row>
    <row r="20" spans="1:5" s="1" customFormat="1" ht="12" customHeight="1" thickBot="1">
      <c r="A20" s="381" t="s">
        <v>10</v>
      </c>
      <c r="B20" s="392" t="s">
        <v>359</v>
      </c>
      <c r="C20" s="383">
        <f>SUM(C21:C25)</f>
        <v>0</v>
      </c>
      <c r="D20" s="383">
        <f>SUM(D21:D25)</f>
        <v>0</v>
      </c>
      <c r="E20" s="431">
        <f>SUM(E21:E25)</f>
        <v>0</v>
      </c>
    </row>
    <row r="21" spans="1:5" s="1" customFormat="1" ht="12" customHeight="1">
      <c r="A21" s="378" t="s">
        <v>284</v>
      </c>
      <c r="B21" s="379" t="s">
        <v>285</v>
      </c>
      <c r="C21" s="391"/>
      <c r="D21" s="391"/>
      <c r="E21" s="434"/>
    </row>
    <row r="22" spans="1:5" s="1" customFormat="1" ht="12" customHeight="1">
      <c r="A22" s="365" t="s">
        <v>286</v>
      </c>
      <c r="B22" s="366" t="s">
        <v>360</v>
      </c>
      <c r="C22" s="368"/>
      <c r="D22" s="368"/>
      <c r="E22" s="435"/>
    </row>
    <row r="23" spans="1:5" s="1" customFormat="1" ht="12" customHeight="1">
      <c r="A23" s="365" t="s">
        <v>287</v>
      </c>
      <c r="B23" s="366" t="s">
        <v>361</v>
      </c>
      <c r="C23" s="367"/>
      <c r="D23" s="367"/>
      <c r="E23" s="429"/>
    </row>
    <row r="24" spans="1:5" s="1" customFormat="1" ht="12" customHeight="1">
      <c r="A24" s="375" t="s">
        <v>288</v>
      </c>
      <c r="B24" s="376" t="s">
        <v>362</v>
      </c>
      <c r="C24" s="390"/>
      <c r="D24" s="390"/>
      <c r="E24" s="436"/>
    </row>
    <row r="25" spans="1:5" s="1" customFormat="1" ht="12" customHeight="1">
      <c r="A25" s="413" t="s">
        <v>289</v>
      </c>
      <c r="B25" s="412" t="s">
        <v>363</v>
      </c>
      <c r="C25" s="151"/>
      <c r="D25" s="151"/>
      <c r="E25" s="76"/>
    </row>
    <row r="26" spans="1:5" s="396" customFormat="1" ht="12.75" customHeight="1" thickBot="1">
      <c r="A26" s="414" t="s">
        <v>289</v>
      </c>
      <c r="B26" s="415" t="s">
        <v>415</v>
      </c>
      <c r="C26" s="416"/>
      <c r="D26" s="416"/>
      <c r="E26" s="433"/>
    </row>
    <row r="27" spans="1:5" s="1" customFormat="1" ht="12" customHeight="1" thickBot="1">
      <c r="A27" s="381" t="s">
        <v>11</v>
      </c>
      <c r="B27" s="392" t="s">
        <v>370</v>
      </c>
      <c r="C27" s="383">
        <f>SUM(C29+C31+C37)</f>
        <v>0</v>
      </c>
      <c r="D27" s="383">
        <f>SUM(D29+D31+D37)</f>
        <v>0</v>
      </c>
      <c r="E27" s="431">
        <f>SUM(E29+E31+E37)</f>
        <v>0</v>
      </c>
    </row>
    <row r="28" spans="1:5" s="1" customFormat="1" ht="12" customHeight="1">
      <c r="A28" s="378" t="s">
        <v>290</v>
      </c>
      <c r="B28" s="379" t="s">
        <v>291</v>
      </c>
      <c r="C28" s="380">
        <f>SUM(C33+C30)</f>
        <v>0</v>
      </c>
      <c r="D28" s="380">
        <f>SUM(D33+D30)</f>
        <v>0</v>
      </c>
      <c r="E28" s="432">
        <f>SUM(E33+E30)</f>
        <v>0</v>
      </c>
    </row>
    <row r="29" spans="1:5" s="1" customFormat="1" ht="12" customHeight="1">
      <c r="A29" s="365" t="s">
        <v>292</v>
      </c>
      <c r="B29" s="366" t="s">
        <v>293</v>
      </c>
      <c r="C29" s="370">
        <f>SUM(C30)</f>
        <v>0</v>
      </c>
      <c r="D29" s="370">
        <f>SUM(D30)</f>
        <v>0</v>
      </c>
      <c r="E29" s="437">
        <f>SUM(E30)</f>
        <v>0</v>
      </c>
    </row>
    <row r="30" spans="1:5" s="396" customFormat="1" ht="12" customHeight="1">
      <c r="A30" s="393" t="s">
        <v>292</v>
      </c>
      <c r="B30" s="394" t="s">
        <v>364</v>
      </c>
      <c r="C30" s="395"/>
      <c r="D30" s="395"/>
      <c r="E30" s="438"/>
    </row>
    <row r="31" spans="1:5" s="1" customFormat="1" ht="12" customHeight="1">
      <c r="A31" s="365" t="s">
        <v>367</v>
      </c>
      <c r="B31" s="397" t="s">
        <v>368</v>
      </c>
      <c r="C31" s="370">
        <f>SUM(C35+C34+C32)</f>
        <v>0</v>
      </c>
      <c r="D31" s="370">
        <f>SUM(D35+D34+D32)</f>
        <v>0</v>
      </c>
      <c r="E31" s="437">
        <f>SUM(E35+E34+E32)</f>
        <v>0</v>
      </c>
    </row>
    <row r="32" spans="1:5" s="1" customFormat="1" ht="12" customHeight="1">
      <c r="A32" s="365" t="s">
        <v>294</v>
      </c>
      <c r="B32" s="398" t="s">
        <v>369</v>
      </c>
      <c r="C32" s="370">
        <f>SUM(C33)</f>
        <v>0</v>
      </c>
      <c r="D32" s="370">
        <f>SUM(D33)</f>
        <v>0</v>
      </c>
      <c r="E32" s="437">
        <f>SUM(E33)</f>
        <v>0</v>
      </c>
    </row>
    <row r="33" spans="1:5" s="396" customFormat="1" ht="12" customHeight="1">
      <c r="A33" s="393" t="s">
        <v>294</v>
      </c>
      <c r="B33" s="399" t="s">
        <v>365</v>
      </c>
      <c r="C33" s="395"/>
      <c r="D33" s="395"/>
      <c r="E33" s="438"/>
    </row>
    <row r="34" spans="1:5" s="1" customFormat="1" ht="12" customHeight="1">
      <c r="A34" s="365" t="s">
        <v>295</v>
      </c>
      <c r="B34" s="400" t="s">
        <v>296</v>
      </c>
      <c r="C34" s="368">
        <f>+C35+C42</f>
        <v>0</v>
      </c>
      <c r="D34" s="368">
        <f>+D35+D42</f>
        <v>0</v>
      </c>
      <c r="E34" s="435">
        <f>+E35+E42</f>
        <v>0</v>
      </c>
    </row>
    <row r="35" spans="1:5" s="1" customFormat="1" ht="12" customHeight="1">
      <c r="A35" s="365" t="s">
        <v>297</v>
      </c>
      <c r="B35" s="400" t="s">
        <v>298</v>
      </c>
      <c r="C35" s="371">
        <f>SUM(C36)</f>
        <v>0</v>
      </c>
      <c r="D35" s="371">
        <f>SUM(D36)</f>
        <v>0</v>
      </c>
      <c r="E35" s="439">
        <f>SUM(E36)</f>
        <v>0</v>
      </c>
    </row>
    <row r="36" spans="1:5" s="396" customFormat="1" ht="12" customHeight="1">
      <c r="A36" s="393" t="s">
        <v>297</v>
      </c>
      <c r="B36" s="401" t="s">
        <v>366</v>
      </c>
      <c r="C36" s="371"/>
      <c r="D36" s="371"/>
      <c r="E36" s="439"/>
    </row>
    <row r="37" spans="1:5" s="1" customFormat="1" ht="12" customHeight="1" thickBot="1">
      <c r="A37" s="375" t="s">
        <v>299</v>
      </c>
      <c r="B37" s="376" t="s">
        <v>300</v>
      </c>
      <c r="C37" s="402"/>
      <c r="D37" s="402"/>
      <c r="E37" s="440"/>
    </row>
    <row r="38" spans="1:5" s="1" customFormat="1" ht="12" customHeight="1" thickBot="1">
      <c r="A38" s="381" t="s">
        <v>12</v>
      </c>
      <c r="B38" s="392" t="s">
        <v>371</v>
      </c>
      <c r="C38" s="404">
        <f>SUM(C39:C48)</f>
        <v>0</v>
      </c>
      <c r="D38" s="404">
        <f>SUM(D39:D48)</f>
        <v>0</v>
      </c>
      <c r="E38" s="441">
        <f>SUM(E39:E48)</f>
        <v>0</v>
      </c>
    </row>
    <row r="39" spans="1:5" s="1" customFormat="1" ht="12" customHeight="1">
      <c r="A39" s="378" t="s">
        <v>301</v>
      </c>
      <c r="B39" s="379" t="s">
        <v>302</v>
      </c>
      <c r="C39" s="403"/>
      <c r="D39" s="403"/>
      <c r="E39" s="442"/>
    </row>
    <row r="40" spans="1:5" s="1" customFormat="1" ht="12" customHeight="1">
      <c r="A40" s="365" t="s">
        <v>303</v>
      </c>
      <c r="B40" s="366" t="s">
        <v>304</v>
      </c>
      <c r="C40" s="370"/>
      <c r="D40" s="370"/>
      <c r="E40" s="437"/>
    </row>
    <row r="41" spans="1:5" s="1" customFormat="1" ht="12" customHeight="1">
      <c r="A41" s="365" t="s">
        <v>305</v>
      </c>
      <c r="B41" s="366" t="s">
        <v>306</v>
      </c>
      <c r="C41" s="370"/>
      <c r="D41" s="370"/>
      <c r="E41" s="437"/>
    </row>
    <row r="42" spans="1:5" s="1" customFormat="1" ht="12" customHeight="1">
      <c r="A42" s="365" t="s">
        <v>307</v>
      </c>
      <c r="B42" s="366" t="s">
        <v>308</v>
      </c>
      <c r="C42" s="371">
        <f>+C43+C44+C45+C46+C47</f>
        <v>0</v>
      </c>
      <c r="D42" s="371">
        <f>+D43+D44+D45+D46+D47</f>
        <v>0</v>
      </c>
      <c r="E42" s="439">
        <f>+E43+E44+E45+E46+E47</f>
        <v>0</v>
      </c>
    </row>
    <row r="43" spans="1:5" s="1" customFormat="1" ht="12" customHeight="1">
      <c r="A43" s="365" t="s">
        <v>309</v>
      </c>
      <c r="B43" s="366" t="s">
        <v>310</v>
      </c>
      <c r="C43" s="370"/>
      <c r="D43" s="370"/>
      <c r="E43" s="437"/>
    </row>
    <row r="44" spans="1:5" s="1" customFormat="1" ht="12" customHeight="1">
      <c r="A44" s="365" t="s">
        <v>311</v>
      </c>
      <c r="B44" s="366" t="s">
        <v>312</v>
      </c>
      <c r="C44" s="370"/>
      <c r="D44" s="370"/>
      <c r="E44" s="437"/>
    </row>
    <row r="45" spans="1:5" s="1" customFormat="1" ht="12" customHeight="1">
      <c r="A45" s="365" t="s">
        <v>313</v>
      </c>
      <c r="B45" s="366" t="s">
        <v>314</v>
      </c>
      <c r="C45" s="370"/>
      <c r="D45" s="370"/>
      <c r="E45" s="437"/>
    </row>
    <row r="46" spans="1:5" s="1" customFormat="1" ht="12" customHeight="1">
      <c r="A46" s="365" t="s">
        <v>315</v>
      </c>
      <c r="B46" s="366" t="s">
        <v>316</v>
      </c>
      <c r="C46" s="370"/>
      <c r="D46" s="370"/>
      <c r="E46" s="437"/>
    </row>
    <row r="47" spans="1:5" s="1" customFormat="1" ht="12" customHeight="1">
      <c r="A47" s="365" t="s">
        <v>317</v>
      </c>
      <c r="B47" s="366" t="s">
        <v>318</v>
      </c>
      <c r="C47" s="370"/>
      <c r="D47" s="370"/>
      <c r="E47" s="437"/>
    </row>
    <row r="48" spans="1:5" s="1" customFormat="1" ht="12" customHeight="1" thickBot="1">
      <c r="A48" s="375" t="s">
        <v>319</v>
      </c>
      <c r="B48" s="376" t="s">
        <v>320</v>
      </c>
      <c r="C48" s="390"/>
      <c r="D48" s="390"/>
      <c r="E48" s="436"/>
    </row>
    <row r="49" spans="1:5" s="1" customFormat="1" ht="12" customHeight="1" thickBot="1">
      <c r="A49" s="381" t="s">
        <v>13</v>
      </c>
      <c r="B49" s="392" t="s">
        <v>372</v>
      </c>
      <c r="C49" s="383">
        <f>SUM(C50:C54)</f>
        <v>0</v>
      </c>
      <c r="D49" s="383">
        <f>SUM(D50:D54)</f>
        <v>0</v>
      </c>
      <c r="E49" s="431">
        <f>SUM(E50:E54)</f>
        <v>0</v>
      </c>
    </row>
    <row r="50" spans="1:5" s="1" customFormat="1" ht="12" customHeight="1">
      <c r="A50" s="378" t="s">
        <v>322</v>
      </c>
      <c r="B50" s="379" t="s">
        <v>323</v>
      </c>
      <c r="C50" s="405">
        <f>+C51+C52+C53</f>
        <v>0</v>
      </c>
      <c r="D50" s="405">
        <f>+D51+D52+D53</f>
        <v>0</v>
      </c>
      <c r="E50" s="443">
        <f>+E51+E52+E53</f>
        <v>0</v>
      </c>
    </row>
    <row r="51" spans="1:5" s="1" customFormat="1" ht="12" customHeight="1">
      <c r="A51" s="365" t="s">
        <v>324</v>
      </c>
      <c r="B51" s="366" t="s">
        <v>325</v>
      </c>
      <c r="C51" s="370"/>
      <c r="D51" s="370"/>
      <c r="E51" s="437"/>
    </row>
    <row r="52" spans="1:5" s="1" customFormat="1" ht="12" customHeight="1">
      <c r="A52" s="365" t="s">
        <v>326</v>
      </c>
      <c r="B52" s="366" t="s">
        <v>327</v>
      </c>
      <c r="C52" s="370"/>
      <c r="D52" s="370"/>
      <c r="E52" s="437"/>
    </row>
    <row r="53" spans="1:5" s="1" customFormat="1" ht="12" customHeight="1">
      <c r="A53" s="365" t="s">
        <v>328</v>
      </c>
      <c r="B53" s="366" t="s">
        <v>329</v>
      </c>
      <c r="C53" s="370"/>
      <c r="D53" s="370"/>
      <c r="E53" s="437"/>
    </row>
    <row r="54" spans="1:5" s="1" customFormat="1" ht="13.5" thickBot="1">
      <c r="A54" s="375" t="s">
        <v>330</v>
      </c>
      <c r="B54" s="376" t="s">
        <v>331</v>
      </c>
      <c r="C54" s="406"/>
      <c r="D54" s="406"/>
      <c r="E54" s="444"/>
    </row>
    <row r="55" spans="1:5" s="1" customFormat="1" ht="12" customHeight="1" thickBot="1">
      <c r="A55" s="381" t="s">
        <v>14</v>
      </c>
      <c r="B55" s="392" t="s">
        <v>378</v>
      </c>
      <c r="C55" s="408">
        <f>SUM(C56:C58)</f>
        <v>0</v>
      </c>
      <c r="D55" s="408">
        <f>SUM(D56:D58)</f>
        <v>0</v>
      </c>
      <c r="E55" s="445">
        <f>SUM(E56:E58)</f>
        <v>0</v>
      </c>
    </row>
    <row r="56" spans="1:5" s="1" customFormat="1" ht="12" customHeight="1">
      <c r="A56" s="378" t="s">
        <v>332</v>
      </c>
      <c r="B56" s="379" t="s">
        <v>373</v>
      </c>
      <c r="C56" s="407"/>
      <c r="D56" s="407"/>
      <c r="E56" s="446"/>
    </row>
    <row r="57" spans="1:5" s="1" customFormat="1" ht="12" customHeight="1">
      <c r="A57" s="365" t="s">
        <v>375</v>
      </c>
      <c r="B57" s="366" t="s">
        <v>374</v>
      </c>
      <c r="C57" s="371"/>
      <c r="D57" s="371"/>
      <c r="E57" s="439"/>
    </row>
    <row r="58" spans="1:5" s="1" customFormat="1" ht="12" customHeight="1">
      <c r="A58" s="365" t="s">
        <v>376</v>
      </c>
      <c r="B58" s="366" t="s">
        <v>333</v>
      </c>
      <c r="C58" s="370"/>
      <c r="D58" s="370"/>
      <c r="E58" s="437"/>
    </row>
    <row r="59" spans="1:5" s="396" customFormat="1" ht="12" customHeight="1" thickBot="1">
      <c r="A59" s="409" t="s">
        <v>376</v>
      </c>
      <c r="B59" s="410" t="s">
        <v>377</v>
      </c>
      <c r="C59" s="411"/>
      <c r="D59" s="411"/>
      <c r="E59" s="447"/>
    </row>
    <row r="60" spans="1:5" s="1" customFormat="1" ht="12" customHeight="1" thickBot="1">
      <c r="A60" s="381" t="s">
        <v>15</v>
      </c>
      <c r="B60" s="382" t="s">
        <v>384</v>
      </c>
      <c r="C60" s="404">
        <f>SUM(C61:C63)</f>
        <v>0</v>
      </c>
      <c r="D60" s="404">
        <f>SUM(D61:D63)</f>
        <v>0</v>
      </c>
      <c r="E60" s="441">
        <f>SUM(E61:E63)</f>
        <v>0</v>
      </c>
    </row>
    <row r="61" spans="1:5" s="1" customFormat="1" ht="12" customHeight="1">
      <c r="A61" s="378" t="s">
        <v>334</v>
      </c>
      <c r="B61" s="379" t="s">
        <v>379</v>
      </c>
      <c r="C61" s="403"/>
      <c r="D61" s="403"/>
      <c r="E61" s="442"/>
    </row>
    <row r="62" spans="1:5" s="1" customFormat="1" ht="12" customHeight="1">
      <c r="A62" s="365" t="s">
        <v>381</v>
      </c>
      <c r="B62" s="366" t="s">
        <v>380</v>
      </c>
      <c r="C62" s="370"/>
      <c r="D62" s="370"/>
      <c r="E62" s="437"/>
    </row>
    <row r="63" spans="1:5" s="1" customFormat="1" ht="12" customHeight="1">
      <c r="A63" s="365" t="s">
        <v>382</v>
      </c>
      <c r="B63" s="366" t="s">
        <v>335</v>
      </c>
      <c r="C63" s="371"/>
      <c r="D63" s="371"/>
      <c r="E63" s="439"/>
    </row>
    <row r="64" spans="1:5" s="396" customFormat="1" ht="12" customHeight="1" thickBot="1">
      <c r="A64" s="409" t="s">
        <v>382</v>
      </c>
      <c r="B64" s="410" t="s">
        <v>383</v>
      </c>
      <c r="C64" s="411"/>
      <c r="D64" s="411"/>
      <c r="E64" s="447"/>
    </row>
    <row r="65" spans="1:5" s="1" customFormat="1" ht="12" customHeight="1" thickBot="1">
      <c r="A65" s="381" t="s">
        <v>35</v>
      </c>
      <c r="B65" s="392" t="s">
        <v>385</v>
      </c>
      <c r="C65" s="404">
        <f>SUM(C6+C13+C20+C27+C38+C49+C55+C60)</f>
        <v>0</v>
      </c>
      <c r="D65" s="404"/>
      <c r="E65" s="441"/>
    </row>
    <row r="66" spans="1:5" s="1" customFormat="1" ht="12" customHeight="1">
      <c r="A66" s="418" t="s">
        <v>387</v>
      </c>
      <c r="B66" s="417" t="s">
        <v>336</v>
      </c>
      <c r="C66" s="403">
        <f>SUM(C67:C69)</f>
        <v>0</v>
      </c>
      <c r="D66" s="403">
        <f>SUM(D67:D69)</f>
        <v>0</v>
      </c>
      <c r="E66" s="442">
        <f>SUM(E67:E69)</f>
        <v>0</v>
      </c>
    </row>
    <row r="67" spans="1:5" s="1" customFormat="1" ht="12" customHeight="1">
      <c r="A67" s="365" t="s">
        <v>337</v>
      </c>
      <c r="B67" s="366" t="s">
        <v>338</v>
      </c>
      <c r="C67" s="370"/>
      <c r="D67" s="370"/>
      <c r="E67" s="437"/>
    </row>
    <row r="68" spans="1:5" s="1" customFormat="1" ht="12" customHeight="1">
      <c r="A68" s="365" t="s">
        <v>339</v>
      </c>
      <c r="B68" s="366" t="s">
        <v>340</v>
      </c>
      <c r="C68" s="370"/>
      <c r="D68" s="370"/>
      <c r="E68" s="437"/>
    </row>
    <row r="69" spans="1:5" s="1" customFormat="1" ht="12" customHeight="1">
      <c r="A69" s="365" t="s">
        <v>341</v>
      </c>
      <c r="B69" s="373" t="s">
        <v>342</v>
      </c>
      <c r="C69" s="372">
        <f>+C55+C56</f>
        <v>0</v>
      </c>
      <c r="D69" s="372">
        <f>+D55+D56</f>
        <v>0</v>
      </c>
      <c r="E69" s="448">
        <f>+E55+E56</f>
        <v>0</v>
      </c>
    </row>
    <row r="70" spans="1:5" s="1" customFormat="1" ht="12" customHeight="1">
      <c r="A70" s="418" t="s">
        <v>388</v>
      </c>
      <c r="B70" s="369" t="s">
        <v>343</v>
      </c>
      <c r="C70" s="374"/>
      <c r="D70" s="374"/>
      <c r="E70" s="449"/>
    </row>
    <row r="71" spans="1:5" s="1" customFormat="1" ht="12" customHeight="1">
      <c r="A71" s="418" t="s">
        <v>389</v>
      </c>
      <c r="B71" s="369" t="s">
        <v>344</v>
      </c>
      <c r="C71" s="374">
        <f>SUM(C72:C73)</f>
        <v>0</v>
      </c>
      <c r="D71" s="374">
        <f>SUM(D72:D73)</f>
        <v>0</v>
      </c>
      <c r="E71" s="449">
        <f>SUM(E72:E73)</f>
        <v>0</v>
      </c>
    </row>
    <row r="72" spans="1:5" s="1" customFormat="1" ht="12" customHeight="1">
      <c r="A72" s="365" t="s">
        <v>345</v>
      </c>
      <c r="B72" s="366" t="s">
        <v>346</v>
      </c>
      <c r="C72" s="374"/>
      <c r="D72" s="374"/>
      <c r="E72" s="449"/>
    </row>
    <row r="73" spans="1:5" s="1" customFormat="1" ht="12" customHeight="1" thickBot="1">
      <c r="A73" s="375" t="s">
        <v>347</v>
      </c>
      <c r="B73" s="376" t="s">
        <v>348</v>
      </c>
      <c r="C73" s="419"/>
      <c r="D73" s="419"/>
      <c r="E73" s="449"/>
    </row>
    <row r="74" spans="1:5" s="1" customFormat="1" ht="12" customHeight="1" thickBot="1">
      <c r="A74" s="798" t="s">
        <v>390</v>
      </c>
      <c r="B74" s="802" t="s">
        <v>391</v>
      </c>
      <c r="C74" s="506">
        <f>SUM(C66+C70+C71)</f>
        <v>0</v>
      </c>
      <c r="D74" s="506">
        <f>SUM(D66+D70+D71)</f>
        <v>0</v>
      </c>
      <c r="E74" s="806">
        <f>SUM(E66+E70+E71)</f>
        <v>0</v>
      </c>
    </row>
    <row r="75" spans="1:5" s="1" customFormat="1" ht="12" customHeight="1" thickBot="1">
      <c r="A75" s="798" t="s">
        <v>407</v>
      </c>
      <c r="B75" s="800" t="s">
        <v>392</v>
      </c>
      <c r="C75" s="156"/>
      <c r="D75" s="156"/>
      <c r="E75" s="577"/>
    </row>
    <row r="76" spans="1:5" s="1" customFormat="1" ht="12" customHeight="1" thickBot="1">
      <c r="A76" s="798" t="s">
        <v>408</v>
      </c>
      <c r="B76" s="800" t="s">
        <v>393</v>
      </c>
      <c r="C76" s="156"/>
      <c r="D76" s="156"/>
      <c r="E76" s="577"/>
    </row>
    <row r="77" spans="1:5" s="1" customFormat="1" ht="12" customHeight="1" thickBot="1">
      <c r="A77" s="798" t="s">
        <v>16</v>
      </c>
      <c r="B77" s="803" t="s">
        <v>386</v>
      </c>
      <c r="C77" s="156">
        <f>SUM(C74:C76)</f>
        <v>0</v>
      </c>
      <c r="D77" s="156">
        <f>SUM(D74:D76)</f>
        <v>0</v>
      </c>
      <c r="E77" s="577">
        <f>SUM(E74:E76)</f>
        <v>0</v>
      </c>
    </row>
    <row r="78" spans="1:5" s="1" customFormat="1" ht="26.25" customHeight="1" thickBot="1">
      <c r="A78" s="798" t="s">
        <v>17</v>
      </c>
      <c r="B78" s="804" t="s">
        <v>409</v>
      </c>
      <c r="C78" s="805">
        <f>SUM(C65+C77)</f>
        <v>0</v>
      </c>
      <c r="D78" s="805">
        <f>SUM(D65+D77)</f>
        <v>0</v>
      </c>
      <c r="E78" s="882">
        <f>SUM(E65+E77)</f>
        <v>0</v>
      </c>
    </row>
    <row r="79" spans="1:5" ht="16.5" customHeight="1">
      <c r="A79" s="279" t="s">
        <v>21</v>
      </c>
      <c r="B79" s="279"/>
      <c r="C79" s="279"/>
      <c r="D79" s="279"/>
      <c r="E79" s="279"/>
    </row>
    <row r="80" spans="1:5" s="84" customFormat="1" ht="16.5" customHeight="1" thickBot="1">
      <c r="A80" s="101" t="s">
        <v>22</v>
      </c>
      <c r="B80" s="279"/>
      <c r="C80" s="42"/>
      <c r="D80" s="42"/>
      <c r="E80" s="42" t="s">
        <v>628</v>
      </c>
    </row>
    <row r="81" spans="1:5" s="84" customFormat="1" ht="16.5" customHeight="1">
      <c r="A81" s="280" t="s">
        <v>3</v>
      </c>
      <c r="B81" s="282" t="s">
        <v>23</v>
      </c>
      <c r="C81" s="1734" t="s">
        <v>869</v>
      </c>
      <c r="D81" s="1735"/>
      <c r="E81" s="1736"/>
    </row>
    <row r="82" spans="1:5" ht="38.1" customHeight="1" thickBot="1">
      <c r="A82" s="281"/>
      <c r="B82" s="283"/>
      <c r="C82" s="102" t="s">
        <v>5</v>
      </c>
      <c r="D82" s="102" t="s">
        <v>6</v>
      </c>
      <c r="E82" s="103" t="s">
        <v>7</v>
      </c>
    </row>
    <row r="83" spans="1:5" s="22" customFormat="1" ht="12" customHeight="1" thickBot="1">
      <c r="A83" s="18">
        <v>1</v>
      </c>
      <c r="B83" s="19">
        <v>2</v>
      </c>
      <c r="C83" s="19">
        <v>3</v>
      </c>
      <c r="D83" s="19">
        <v>4</v>
      </c>
      <c r="E83" s="20">
        <v>5</v>
      </c>
    </row>
    <row r="84" spans="1:5" ht="12" customHeight="1" thickBot="1">
      <c r="A84" s="14" t="s">
        <v>8</v>
      </c>
      <c r="B84" s="17" t="s">
        <v>265</v>
      </c>
      <c r="C84" s="149">
        <f>+C85+C86+C87+C88+C89</f>
        <v>0</v>
      </c>
      <c r="D84" s="149">
        <f>+D85+D86+D87+D88+D89</f>
        <v>0</v>
      </c>
      <c r="E84" s="73">
        <f>+E85+E86+E87+E88+E89</f>
        <v>0</v>
      </c>
    </row>
    <row r="85" spans="1:5" ht="12" customHeight="1">
      <c r="A85" s="11" t="s">
        <v>217</v>
      </c>
      <c r="B85" s="6" t="s">
        <v>24</v>
      </c>
      <c r="C85" s="152"/>
      <c r="D85" s="152"/>
      <c r="E85" s="75"/>
    </row>
    <row r="86" spans="1:5" ht="12" customHeight="1">
      <c r="A86" s="9" t="s">
        <v>218</v>
      </c>
      <c r="B86" s="5" t="s">
        <v>25</v>
      </c>
      <c r="C86" s="151"/>
      <c r="D86" s="151"/>
      <c r="E86" s="76"/>
    </row>
    <row r="87" spans="1:5" ht="12" customHeight="1">
      <c r="A87" s="9" t="s">
        <v>219</v>
      </c>
      <c r="B87" s="5" t="s">
        <v>26</v>
      </c>
      <c r="C87" s="154"/>
      <c r="D87" s="154"/>
      <c r="E87" s="78"/>
    </row>
    <row r="88" spans="1:5" ht="12" customHeight="1">
      <c r="A88" s="9" t="s">
        <v>220</v>
      </c>
      <c r="B88" s="7" t="s">
        <v>27</v>
      </c>
      <c r="C88" s="154"/>
      <c r="D88" s="154"/>
      <c r="E88" s="78"/>
    </row>
    <row r="89" spans="1:5" ht="12" customHeight="1">
      <c r="A89" s="9" t="s">
        <v>221</v>
      </c>
      <c r="B89" s="12" t="s">
        <v>28</v>
      </c>
      <c r="C89" s="154">
        <f>SUM(C90:C100)</f>
        <v>0</v>
      </c>
      <c r="D89" s="154">
        <f>SUM(D90:D100)</f>
        <v>0</v>
      </c>
      <c r="E89" s="78">
        <f>SUM(E90:E100)</f>
        <v>0</v>
      </c>
    </row>
    <row r="90" spans="1:5" s="344" customFormat="1" ht="12" customHeight="1">
      <c r="A90" s="342" t="s">
        <v>229</v>
      </c>
      <c r="B90" s="345" t="s">
        <v>223</v>
      </c>
      <c r="C90" s="330"/>
      <c r="D90" s="330"/>
      <c r="E90" s="331"/>
    </row>
    <row r="91" spans="1:5" s="344" customFormat="1" ht="12" customHeight="1">
      <c r="A91" s="342" t="s">
        <v>230</v>
      </c>
      <c r="B91" s="345" t="s">
        <v>224</v>
      </c>
      <c r="C91" s="330"/>
      <c r="D91" s="330"/>
      <c r="E91" s="331"/>
    </row>
    <row r="92" spans="1:5" s="344" customFormat="1" ht="12" customHeight="1">
      <c r="A92" s="342" t="s">
        <v>231</v>
      </c>
      <c r="B92" s="343" t="s">
        <v>225</v>
      </c>
      <c r="C92" s="330"/>
      <c r="D92" s="330"/>
      <c r="E92" s="331"/>
    </row>
    <row r="93" spans="1:5" s="344" customFormat="1" ht="12" customHeight="1">
      <c r="A93" s="346" t="s">
        <v>232</v>
      </c>
      <c r="B93" s="347" t="s">
        <v>226</v>
      </c>
      <c r="C93" s="330"/>
      <c r="D93" s="330"/>
      <c r="E93" s="331"/>
    </row>
    <row r="94" spans="1:5" s="344" customFormat="1" ht="12" customHeight="1">
      <c r="A94" s="342" t="s">
        <v>233</v>
      </c>
      <c r="B94" s="347" t="s">
        <v>227</v>
      </c>
      <c r="C94" s="330"/>
      <c r="D94" s="330"/>
      <c r="E94" s="331"/>
    </row>
    <row r="95" spans="1:5" s="344" customFormat="1" ht="12" customHeight="1">
      <c r="A95" s="348" t="s">
        <v>234</v>
      </c>
      <c r="B95" s="345" t="s">
        <v>240</v>
      </c>
      <c r="C95" s="330"/>
      <c r="D95" s="330"/>
      <c r="E95" s="331"/>
    </row>
    <row r="96" spans="1:5" s="344" customFormat="1" ht="12" customHeight="1">
      <c r="A96" s="348" t="s">
        <v>235</v>
      </c>
      <c r="B96" s="343" t="s">
        <v>241</v>
      </c>
      <c r="C96" s="330"/>
      <c r="D96" s="330"/>
      <c r="E96" s="331"/>
    </row>
    <row r="97" spans="1:5" s="344" customFormat="1" ht="12" customHeight="1">
      <c r="A97" s="348" t="s">
        <v>236</v>
      </c>
      <c r="B97" s="347" t="s">
        <v>242</v>
      </c>
      <c r="C97" s="330"/>
      <c r="D97" s="330"/>
      <c r="E97" s="331"/>
    </row>
    <row r="98" spans="1:5" s="344" customFormat="1" ht="12" customHeight="1">
      <c r="A98" s="348" t="s">
        <v>237</v>
      </c>
      <c r="B98" s="347" t="s">
        <v>243</v>
      </c>
      <c r="C98" s="330"/>
      <c r="D98" s="330"/>
      <c r="E98" s="331"/>
    </row>
    <row r="99" spans="1:5" s="344" customFormat="1" ht="12" customHeight="1">
      <c r="A99" s="348" t="s">
        <v>239</v>
      </c>
      <c r="B99" s="347" t="s">
        <v>244</v>
      </c>
      <c r="C99" s="330"/>
      <c r="D99" s="330"/>
      <c r="E99" s="331"/>
    </row>
    <row r="100" spans="1:5" s="344" customFormat="1" ht="12" customHeight="1" thickBot="1">
      <c r="A100" s="349" t="s">
        <v>612</v>
      </c>
      <c r="B100" s="350" t="s">
        <v>245</v>
      </c>
      <c r="C100" s="332"/>
      <c r="D100" s="332"/>
      <c r="E100" s="333"/>
    </row>
    <row r="101" spans="1:5" ht="12" customHeight="1" thickBot="1">
      <c r="A101" s="13" t="s">
        <v>9</v>
      </c>
      <c r="B101" s="16" t="s">
        <v>266</v>
      </c>
      <c r="C101" s="150">
        <f>+C102+C103+C104</f>
        <v>0</v>
      </c>
      <c r="D101" s="150">
        <f>+D102+D103+D104</f>
        <v>0</v>
      </c>
      <c r="E101" s="74">
        <f>+E102+E103+E104</f>
        <v>0</v>
      </c>
    </row>
    <row r="102" spans="1:5" ht="12" customHeight="1">
      <c r="A102" s="10" t="s">
        <v>246</v>
      </c>
      <c r="B102" s="5" t="s">
        <v>29</v>
      </c>
      <c r="C102" s="153"/>
      <c r="D102" s="153"/>
      <c r="E102" s="77"/>
    </row>
    <row r="103" spans="1:5" ht="12" customHeight="1">
      <c r="A103" s="10" t="s">
        <v>247</v>
      </c>
      <c r="B103" s="8" t="s">
        <v>30</v>
      </c>
      <c r="C103" s="151"/>
      <c r="D103" s="151"/>
      <c r="E103" s="76"/>
    </row>
    <row r="104" spans="1:5" ht="12" customHeight="1">
      <c r="A104" s="10" t="s">
        <v>248</v>
      </c>
      <c r="B104" s="341" t="s">
        <v>249</v>
      </c>
      <c r="C104" s="151">
        <f>SUM(C105:C112)</f>
        <v>0</v>
      </c>
      <c r="D104" s="151">
        <f>SUM(D105:D112)</f>
        <v>0</v>
      </c>
      <c r="E104" s="76">
        <f>SUM(E105:E112)</f>
        <v>0</v>
      </c>
    </row>
    <row r="105" spans="1:5" s="344" customFormat="1" ht="12" customHeight="1">
      <c r="A105" s="351" t="s">
        <v>250</v>
      </c>
      <c r="B105" s="64" t="s">
        <v>264</v>
      </c>
      <c r="C105" s="328"/>
      <c r="D105" s="328"/>
      <c r="E105" s="329"/>
    </row>
    <row r="106" spans="1:5" s="344" customFormat="1" ht="12" customHeight="1">
      <c r="A106" s="351" t="s">
        <v>251</v>
      </c>
      <c r="B106" s="352" t="s">
        <v>258</v>
      </c>
      <c r="C106" s="328"/>
      <c r="D106" s="328"/>
      <c r="E106" s="329"/>
    </row>
    <row r="107" spans="1:5" s="344" customFormat="1">
      <c r="A107" s="351" t="s">
        <v>252</v>
      </c>
      <c r="B107" s="353" t="s">
        <v>259</v>
      </c>
      <c r="C107" s="328"/>
      <c r="D107" s="328"/>
      <c r="E107" s="329"/>
    </row>
    <row r="108" spans="1:5" s="344" customFormat="1" ht="12" customHeight="1">
      <c r="A108" s="351" t="s">
        <v>253</v>
      </c>
      <c r="B108" s="353" t="s">
        <v>260</v>
      </c>
      <c r="C108" s="354"/>
      <c r="D108" s="354"/>
      <c r="E108" s="355"/>
    </row>
    <row r="109" spans="1:5" s="344" customFormat="1" ht="12" customHeight="1">
      <c r="A109" s="351" t="s">
        <v>254</v>
      </c>
      <c r="B109" s="353" t="s">
        <v>261</v>
      </c>
      <c r="C109" s="354"/>
      <c r="D109" s="354"/>
      <c r="E109" s="355"/>
    </row>
    <row r="110" spans="1:5" s="344" customFormat="1" ht="15" customHeight="1">
      <c r="A110" s="351" t="s">
        <v>255</v>
      </c>
      <c r="B110" s="353" t="s">
        <v>262</v>
      </c>
      <c r="C110" s="354"/>
      <c r="D110" s="354"/>
      <c r="E110" s="355"/>
    </row>
    <row r="111" spans="1:5" s="344" customFormat="1" ht="12.75" customHeight="1">
      <c r="A111" s="356" t="s">
        <v>256</v>
      </c>
      <c r="B111" s="353" t="s">
        <v>32</v>
      </c>
      <c r="C111" s="357"/>
      <c r="D111" s="357"/>
      <c r="E111" s="358"/>
    </row>
    <row r="112" spans="1:5" s="344" customFormat="1" ht="14.25" customHeight="1" thickBot="1">
      <c r="A112" s="359" t="s">
        <v>257</v>
      </c>
      <c r="B112" s="360" t="s">
        <v>263</v>
      </c>
      <c r="C112" s="357"/>
      <c r="D112" s="357"/>
      <c r="E112" s="358"/>
    </row>
    <row r="113" spans="1:5" ht="12" customHeight="1" thickBot="1">
      <c r="A113" s="13" t="s">
        <v>10</v>
      </c>
      <c r="B113" s="361" t="s">
        <v>267</v>
      </c>
      <c r="C113" s="149">
        <f>+C84+C101</f>
        <v>0</v>
      </c>
      <c r="D113" s="149">
        <f>+D84+D101</f>
        <v>0</v>
      </c>
      <c r="E113" s="73">
        <f>+E84+E101</f>
        <v>0</v>
      </c>
    </row>
    <row r="114" spans="1:5" ht="12" customHeight="1" thickBot="1">
      <c r="A114" s="67" t="s">
        <v>394</v>
      </c>
      <c r="B114" s="424" t="s">
        <v>395</v>
      </c>
      <c r="C114" s="150">
        <f>SUM(C115:C117)</f>
        <v>0</v>
      </c>
      <c r="D114" s="150">
        <f>SUM(D115:D117)</f>
        <v>0</v>
      </c>
      <c r="E114" s="74">
        <f>SUM(E115:E117)</f>
        <v>0</v>
      </c>
    </row>
    <row r="115" spans="1:5" ht="12" customHeight="1">
      <c r="A115" s="68" t="s">
        <v>396</v>
      </c>
      <c r="B115" s="69" t="s">
        <v>399</v>
      </c>
      <c r="C115" s="151"/>
      <c r="D115" s="151"/>
      <c r="E115" s="76"/>
    </row>
    <row r="116" spans="1:5" ht="12" customHeight="1">
      <c r="A116" s="66" t="s">
        <v>397</v>
      </c>
      <c r="B116" s="63" t="s">
        <v>400</v>
      </c>
      <c r="C116" s="151"/>
      <c r="D116" s="151"/>
      <c r="E116" s="76"/>
    </row>
    <row r="117" spans="1:5" ht="12" customHeight="1" thickBot="1">
      <c r="A117" s="70" t="s">
        <v>398</v>
      </c>
      <c r="B117" s="71" t="s">
        <v>401</v>
      </c>
      <c r="C117" s="154"/>
      <c r="D117" s="154"/>
      <c r="E117" s="78"/>
    </row>
    <row r="118" spans="1:5" ht="12" customHeight="1" thickBot="1">
      <c r="A118" s="67" t="s">
        <v>402</v>
      </c>
      <c r="B118" s="424" t="s">
        <v>403</v>
      </c>
      <c r="C118" s="157"/>
      <c r="D118" s="157"/>
      <c r="E118" s="158"/>
    </row>
    <row r="119" spans="1:5" ht="12" customHeight="1" thickBot="1">
      <c r="A119" s="425" t="s">
        <v>411</v>
      </c>
      <c r="B119" s="424" t="s">
        <v>410</v>
      </c>
      <c r="C119" s="157">
        <f>SUM(C114+C118)</f>
        <v>0</v>
      </c>
      <c r="D119" s="157">
        <f>SUM(D114+D118)</f>
        <v>0</v>
      </c>
      <c r="E119" s="158">
        <f>SUM(E114+E118)</f>
        <v>0</v>
      </c>
    </row>
    <row r="120" spans="1:5" ht="12" customHeight="1" thickBot="1">
      <c r="A120" s="425" t="s">
        <v>412</v>
      </c>
      <c r="B120" s="424" t="s">
        <v>404</v>
      </c>
      <c r="C120" s="157"/>
      <c r="D120" s="157"/>
      <c r="E120" s="158"/>
    </row>
    <row r="121" spans="1:5" ht="12" customHeight="1" thickBot="1">
      <c r="A121" s="425" t="s">
        <v>413</v>
      </c>
      <c r="B121" s="424" t="s">
        <v>405</v>
      </c>
      <c r="C121" s="157"/>
      <c r="D121" s="157"/>
      <c r="E121" s="158"/>
    </row>
    <row r="122" spans="1:5" ht="12" customHeight="1" thickBot="1">
      <c r="A122" s="65" t="s">
        <v>33</v>
      </c>
      <c r="B122" s="92" t="s">
        <v>406</v>
      </c>
      <c r="C122" s="159">
        <f>SUM(C119:C121)</f>
        <v>0</v>
      </c>
      <c r="D122" s="159">
        <f>SUM(D119:D121)</f>
        <v>0</v>
      </c>
      <c r="E122" s="80">
        <f>SUM(E119:E121)</f>
        <v>0</v>
      </c>
    </row>
    <row r="123" spans="1:5" s="1" customFormat="1" ht="28.5" customHeight="1" thickBot="1">
      <c r="A123" s="72" t="s">
        <v>12</v>
      </c>
      <c r="B123" s="93" t="s">
        <v>414</v>
      </c>
      <c r="C123" s="155">
        <f>SUM(C113+C122)</f>
        <v>0</v>
      </c>
      <c r="D123" s="155">
        <f>SUM(D113+D122)</f>
        <v>0</v>
      </c>
      <c r="E123" s="882">
        <f>SUM(E113+E122)</f>
        <v>0</v>
      </c>
    </row>
    <row r="124" spans="1:5" ht="17.25" customHeight="1">
      <c r="A124" s="94"/>
      <c r="B124" s="94"/>
      <c r="C124" s="95"/>
      <c r="D124" s="95"/>
      <c r="E124" s="95"/>
    </row>
    <row r="125" spans="1:5" ht="7.5" customHeight="1">
      <c r="A125" s="94"/>
      <c r="B125" s="94"/>
      <c r="C125" s="95"/>
      <c r="D125" s="95"/>
      <c r="E125" s="95"/>
    </row>
    <row r="127" spans="1:5" ht="12.75" customHeight="1"/>
    <row r="128" spans="1:5" ht="13.5" customHeight="1"/>
    <row r="129" ht="13.5" customHeight="1"/>
    <row r="130" ht="13.5" customHeight="1"/>
    <row r="131" ht="7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</sheetData>
  <mergeCells count="4">
    <mergeCell ref="A3:A4"/>
    <mergeCell ref="B3:B4"/>
    <mergeCell ref="C3:E3"/>
    <mergeCell ref="C81:E81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8" fitToWidth="3" fitToHeight="2" orientation="portrait" r:id="rId1"/>
  <headerFooter alignWithMargins="0">
    <oddHeader>&amp;C&amp;"Times New Roman CE,Félkövér"&amp;12
Létavértes Városi Önkormányzat
2025. ÉVI ZÁRSZÁMADÁS
ÁLLAMI (ÁLLAMIGAZGATÁSI) FELADATOK MÉRLEGE&amp;10
&amp;R&amp;"Times New Roman CE,Félkövér dőlt"&amp;11 4. melléklet a 4/2026. (V.28) önkormányzati rendelethez</oddHeader>
  </headerFooter>
  <rowBreaks count="1" manualBreakCount="1">
    <brk id="78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dimension ref="A1:L18"/>
  <sheetViews>
    <sheetView topLeftCell="B1" workbookViewId="0">
      <selection activeCell="I8" sqref="I8"/>
    </sheetView>
  </sheetViews>
  <sheetFormatPr defaultRowHeight="12.75"/>
  <cols>
    <col min="1" max="1" width="6.83203125" style="24" customWidth="1"/>
    <col min="2" max="2" width="27.83203125" style="23" customWidth="1"/>
    <col min="3" max="3" width="13.6640625" style="23" customWidth="1"/>
    <col min="4" max="5" width="14.33203125" style="23" customWidth="1"/>
    <col min="6" max="6" width="14.5" style="23" customWidth="1"/>
    <col min="7" max="7" width="14.33203125" style="23" customWidth="1"/>
    <col min="8" max="8" width="12.83203125" style="23" customWidth="1"/>
    <col min="9" max="9" width="11.6640625" style="23" customWidth="1"/>
    <col min="10" max="10" width="12.6640625" style="23" customWidth="1"/>
    <col min="11" max="11" width="13.83203125" style="23" customWidth="1"/>
    <col min="12" max="12" width="11.1640625" style="23" bestFit="1" customWidth="1"/>
    <col min="13" max="16384" width="9.33203125" style="23"/>
  </cols>
  <sheetData>
    <row r="1" spans="1:12" ht="14.25" thickBot="1">
      <c r="A1" s="168"/>
      <c r="B1" s="169"/>
      <c r="C1" s="169"/>
      <c r="D1" s="169"/>
      <c r="E1" s="169"/>
      <c r="F1" s="169"/>
      <c r="G1" s="169"/>
      <c r="H1" s="169"/>
      <c r="I1" s="169"/>
      <c r="J1" s="169"/>
      <c r="K1" s="170" t="s">
        <v>664</v>
      </c>
    </row>
    <row r="2" spans="1:12" s="174" customFormat="1" ht="26.25" customHeight="1">
      <c r="A2" s="1800" t="s">
        <v>3</v>
      </c>
      <c r="B2" s="1798" t="s">
        <v>127</v>
      </c>
      <c r="C2" s="1798" t="s">
        <v>128</v>
      </c>
      <c r="D2" s="1798" t="s">
        <v>129</v>
      </c>
      <c r="E2" s="1798" t="s">
        <v>864</v>
      </c>
      <c r="F2" s="1798" t="s">
        <v>920</v>
      </c>
      <c r="G2" s="171" t="s">
        <v>130</v>
      </c>
      <c r="H2" s="172"/>
      <c r="I2" s="172"/>
      <c r="J2" s="173"/>
      <c r="K2" s="1802" t="s">
        <v>131</v>
      </c>
    </row>
    <row r="3" spans="1:12" s="177" customFormat="1" ht="32.25" customHeight="1" thickBot="1">
      <c r="A3" s="1801"/>
      <c r="B3" s="1799"/>
      <c r="C3" s="1799"/>
      <c r="D3" s="1799"/>
      <c r="E3" s="1799"/>
      <c r="F3" s="1799"/>
      <c r="G3" s="175">
        <v>2026</v>
      </c>
      <c r="H3" s="175">
        <v>2027</v>
      </c>
      <c r="I3" s="175">
        <v>2028</v>
      </c>
      <c r="J3" s="176" t="s">
        <v>921</v>
      </c>
      <c r="K3" s="1803"/>
    </row>
    <row r="4" spans="1:12" s="181" customFormat="1" ht="14.1" customHeight="1" thickBot="1">
      <c r="A4" s="1261">
        <v>1</v>
      </c>
      <c r="B4" s="178">
        <v>2</v>
      </c>
      <c r="C4" s="179">
        <v>3</v>
      </c>
      <c r="D4" s="179">
        <v>4</v>
      </c>
      <c r="E4" s="179">
        <v>5</v>
      </c>
      <c r="F4" s="179">
        <v>6</v>
      </c>
      <c r="G4" s="179">
        <v>7</v>
      </c>
      <c r="H4" s="179">
        <v>8</v>
      </c>
      <c r="I4" s="179">
        <v>9</v>
      </c>
      <c r="J4" s="179">
        <v>10</v>
      </c>
      <c r="K4" s="180" t="s">
        <v>653</v>
      </c>
    </row>
    <row r="5" spans="1:12" s="181" customFormat="1" ht="25.5" customHeight="1" thickBot="1">
      <c r="A5" s="721" t="s">
        <v>697</v>
      </c>
      <c r="B5" s="722" t="s">
        <v>701</v>
      </c>
      <c r="C5" s="722"/>
      <c r="D5" s="722">
        <f t="shared" ref="D5:K5" si="0">SUM(D6+D8+D10+D12+D14)</f>
        <v>108125006</v>
      </c>
      <c r="E5" s="722">
        <f t="shared" si="0"/>
        <v>69145975</v>
      </c>
      <c r="F5" s="722">
        <f t="shared" si="0"/>
        <v>18686367</v>
      </c>
      <c r="G5" s="722">
        <f t="shared" si="0"/>
        <v>20292664</v>
      </c>
      <c r="H5" s="722">
        <f t="shared" si="0"/>
        <v>0</v>
      </c>
      <c r="I5" s="722">
        <f t="shared" si="0"/>
        <v>0</v>
      </c>
      <c r="J5" s="735">
        <f t="shared" si="0"/>
        <v>0</v>
      </c>
      <c r="K5" s="736">
        <f t="shared" si="0"/>
        <v>0</v>
      </c>
    </row>
    <row r="6" spans="1:12" ht="30" customHeight="1">
      <c r="A6" s="703" t="s">
        <v>8</v>
      </c>
      <c r="B6" s="704" t="s">
        <v>132</v>
      </c>
      <c r="C6" s="705"/>
      <c r="D6" s="706">
        <f>SUM(D7:D7)</f>
        <v>0</v>
      </c>
      <c r="E6" s="706"/>
      <c r="F6" s="706">
        <f>SUM(F7:F7)</f>
        <v>0</v>
      </c>
      <c r="G6" s="706">
        <f>SUM(G7:G7)</f>
        <v>0</v>
      </c>
      <c r="H6" s="706">
        <f>SUM(H7:H7)</f>
        <v>0</v>
      </c>
      <c r="I6" s="706">
        <f>SUM(I7:I7)</f>
        <v>0</v>
      </c>
      <c r="J6" s="707">
        <f>SUM(J7:J7)</f>
        <v>0</v>
      </c>
      <c r="K6" s="708">
        <f t="shared" ref="K6:K16" si="1">SUM(G6:J6)</f>
        <v>0</v>
      </c>
    </row>
    <row r="7" spans="1:12" ht="21" customHeight="1">
      <c r="A7" s="182"/>
      <c r="B7" s="183" t="s">
        <v>214</v>
      </c>
      <c r="C7" s="184"/>
      <c r="D7" s="15"/>
      <c r="E7" s="15"/>
      <c r="F7" s="15">
        <v>0</v>
      </c>
      <c r="G7" s="15"/>
      <c r="H7" s="15"/>
      <c r="I7" s="15"/>
      <c r="J7" s="104"/>
      <c r="K7" s="185">
        <f t="shared" si="1"/>
        <v>0</v>
      </c>
    </row>
    <row r="8" spans="1:12" ht="30" customHeight="1">
      <c r="A8" s="182" t="s">
        <v>9</v>
      </c>
      <c r="B8" s="186" t="s">
        <v>134</v>
      </c>
      <c r="C8" s="187"/>
      <c r="D8" s="188">
        <f>SUM(D9:D9)</f>
        <v>0</v>
      </c>
      <c r="E8" s="188"/>
      <c r="F8" s="188">
        <f t="shared" ref="F8:K8" si="2">SUM(F9:F9)</f>
        <v>0</v>
      </c>
      <c r="G8" s="188">
        <f t="shared" si="2"/>
        <v>0</v>
      </c>
      <c r="H8" s="188">
        <f t="shared" si="2"/>
        <v>0</v>
      </c>
      <c r="I8" s="188">
        <f t="shared" si="2"/>
        <v>0</v>
      </c>
      <c r="J8" s="189">
        <f t="shared" si="2"/>
        <v>0</v>
      </c>
      <c r="K8" s="190">
        <f t="shared" si="2"/>
        <v>0</v>
      </c>
    </row>
    <row r="9" spans="1:12" ht="21" customHeight="1">
      <c r="A9" s="182"/>
      <c r="B9" s="183" t="s">
        <v>547</v>
      </c>
      <c r="C9" s="184"/>
      <c r="D9" s="15"/>
      <c r="E9" s="15"/>
      <c r="F9" s="15"/>
      <c r="G9" s="15"/>
      <c r="H9" s="15"/>
      <c r="I9" s="15"/>
      <c r="J9" s="104"/>
      <c r="K9" s="185">
        <f t="shared" si="1"/>
        <v>0</v>
      </c>
    </row>
    <row r="10" spans="1:12" ht="21" customHeight="1">
      <c r="A10" s="182" t="s">
        <v>10</v>
      </c>
      <c r="B10" s="191" t="s">
        <v>135</v>
      </c>
      <c r="C10" s="187"/>
      <c r="D10" s="188">
        <f t="shared" ref="D10:K10" si="3">SUM(D11:D11)</f>
        <v>0</v>
      </c>
      <c r="E10" s="188">
        <f t="shared" si="3"/>
        <v>0</v>
      </c>
      <c r="F10" s="188">
        <f t="shared" si="3"/>
        <v>0</v>
      </c>
      <c r="G10" s="188">
        <f t="shared" si="3"/>
        <v>0</v>
      </c>
      <c r="H10" s="188">
        <f t="shared" si="3"/>
        <v>0</v>
      </c>
      <c r="I10" s="188">
        <f t="shared" si="3"/>
        <v>0</v>
      </c>
      <c r="J10" s="188">
        <f t="shared" si="3"/>
        <v>0</v>
      </c>
      <c r="K10" s="190">
        <f t="shared" si="3"/>
        <v>0</v>
      </c>
    </row>
    <row r="11" spans="1:12" ht="21" customHeight="1">
      <c r="A11" s="182"/>
      <c r="B11" s="183" t="s">
        <v>663</v>
      </c>
      <c r="C11" s="184"/>
      <c r="D11" s="15"/>
      <c r="E11" s="15"/>
      <c r="F11" s="15"/>
      <c r="G11" s="15"/>
      <c r="H11" s="15"/>
      <c r="I11" s="15"/>
      <c r="J11" s="104"/>
      <c r="K11" s="665">
        <f>SUM(G11:J11)</f>
        <v>0</v>
      </c>
      <c r="L11" s="666"/>
    </row>
    <row r="12" spans="1:12" ht="21" customHeight="1">
      <c r="A12" s="182" t="s">
        <v>33</v>
      </c>
      <c r="B12" s="191" t="s">
        <v>136</v>
      </c>
      <c r="C12" s="187"/>
      <c r="D12" s="188">
        <f t="shared" ref="D12:J12" si="4">SUM(D13:D13)</f>
        <v>0</v>
      </c>
      <c r="E12" s="188"/>
      <c r="F12" s="188">
        <f t="shared" si="4"/>
        <v>0</v>
      </c>
      <c r="G12" s="188">
        <f t="shared" si="4"/>
        <v>0</v>
      </c>
      <c r="H12" s="188">
        <f t="shared" si="4"/>
        <v>0</v>
      </c>
      <c r="I12" s="188">
        <f t="shared" si="4"/>
        <v>0</v>
      </c>
      <c r="J12" s="189">
        <f t="shared" si="4"/>
        <v>0</v>
      </c>
      <c r="K12" s="190">
        <f t="shared" si="1"/>
        <v>0</v>
      </c>
    </row>
    <row r="13" spans="1:12" ht="21" customHeight="1">
      <c r="A13" s="182"/>
      <c r="B13" s="183" t="s">
        <v>133</v>
      </c>
      <c r="C13" s="184"/>
      <c r="D13" s="15"/>
      <c r="E13" s="15"/>
      <c r="F13" s="15"/>
      <c r="G13" s="15"/>
      <c r="H13" s="15"/>
      <c r="I13" s="15"/>
      <c r="J13" s="104"/>
      <c r="K13" s="185">
        <f t="shared" si="1"/>
        <v>0</v>
      </c>
    </row>
    <row r="14" spans="1:12" ht="21" customHeight="1" thickBot="1">
      <c r="A14" s="711" t="s">
        <v>12</v>
      </c>
      <c r="B14" s="712" t="s">
        <v>137</v>
      </c>
      <c r="C14" s="713"/>
      <c r="D14" s="714">
        <f>SUM(D15)</f>
        <v>108125006</v>
      </c>
      <c r="E14" s="714">
        <v>69145975</v>
      </c>
      <c r="F14" s="714">
        <v>18686367</v>
      </c>
      <c r="G14" s="714">
        <v>20292664</v>
      </c>
      <c r="H14" s="714"/>
      <c r="I14" s="714"/>
      <c r="J14" s="714">
        <v>0</v>
      </c>
      <c r="K14" s="715">
        <v>0</v>
      </c>
    </row>
    <row r="15" spans="1:12" ht="27.75" customHeight="1" thickBot="1">
      <c r="A15" s="182"/>
      <c r="B15" s="183" t="s">
        <v>706</v>
      </c>
      <c r="C15" s="184" t="s">
        <v>652</v>
      </c>
      <c r="D15" s="15">
        <v>108125006</v>
      </c>
      <c r="E15" s="15">
        <v>69145975</v>
      </c>
      <c r="F15" s="15">
        <v>18686367</v>
      </c>
      <c r="G15" s="15">
        <v>20292664</v>
      </c>
      <c r="H15" s="15"/>
      <c r="I15" s="15">
        <v>0</v>
      </c>
      <c r="J15" s="104">
        <v>0</v>
      </c>
      <c r="K15" s="665">
        <v>0</v>
      </c>
      <c r="L15" s="666"/>
    </row>
    <row r="16" spans="1:12" s="710" customFormat="1" ht="21" customHeight="1" thickBot="1">
      <c r="A16" s="724" t="s">
        <v>207</v>
      </c>
      <c r="B16" s="725" t="s">
        <v>698</v>
      </c>
      <c r="C16" s="726"/>
      <c r="D16" s="727"/>
      <c r="E16" s="727"/>
      <c r="F16" s="727"/>
      <c r="G16" s="727"/>
      <c r="H16" s="727"/>
      <c r="I16" s="727"/>
      <c r="J16" s="728"/>
      <c r="K16" s="729">
        <f t="shared" si="1"/>
        <v>0</v>
      </c>
    </row>
    <row r="17" spans="1:11" s="710" customFormat="1" ht="21" customHeight="1" thickBot="1">
      <c r="A17" s="717"/>
      <c r="B17" s="718" t="s">
        <v>700</v>
      </c>
      <c r="C17" s="709"/>
      <c r="D17" s="719"/>
      <c r="E17" s="719"/>
      <c r="F17" s="719"/>
      <c r="G17" s="719"/>
      <c r="H17" s="719"/>
      <c r="I17" s="719"/>
      <c r="J17" s="720"/>
      <c r="K17" s="723"/>
    </row>
    <row r="18" spans="1:11" ht="21" customHeight="1" thickBot="1">
      <c r="A18" s="1796" t="s">
        <v>699</v>
      </c>
      <c r="B18" s="1797"/>
      <c r="C18" s="192"/>
      <c r="D18" s="193">
        <f>SUM(D5)</f>
        <v>108125006</v>
      </c>
      <c r="E18" s="193">
        <f t="shared" ref="E18:K18" si="5">SUM(E5)</f>
        <v>69145975</v>
      </c>
      <c r="F18" s="193">
        <f t="shared" si="5"/>
        <v>18686367</v>
      </c>
      <c r="G18" s="193">
        <f t="shared" si="5"/>
        <v>20292664</v>
      </c>
      <c r="H18" s="193"/>
      <c r="I18" s="193">
        <f t="shared" si="5"/>
        <v>0</v>
      </c>
      <c r="J18" s="730">
        <f t="shared" si="5"/>
        <v>0</v>
      </c>
      <c r="K18" s="731">
        <f t="shared" si="5"/>
        <v>0</v>
      </c>
    </row>
  </sheetData>
  <mergeCells count="8">
    <mergeCell ref="A18:B18"/>
    <mergeCell ref="B2:B3"/>
    <mergeCell ref="A2:A3"/>
    <mergeCell ref="K2:K3"/>
    <mergeCell ref="F2:F3"/>
    <mergeCell ref="D2:D3"/>
    <mergeCell ref="C2:C3"/>
    <mergeCell ref="E2:E3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2" orientation="landscape" verticalDpi="300" r:id="rId1"/>
  <headerFooter alignWithMargins="0">
    <oddHeader>&amp;C&amp;"Times New Roman CE,Félkövér"&amp;12
Többéves kihatással járó döntésekből származó kötelezettségek
célok szerint, évenkénti bontásban&amp;R&amp;"Times New Roman CE,Félkövér dőlt"&amp;11 2. tájékoztató tábla a 4/2026. (V.28) önkormányzati rendelethez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H16"/>
  <sheetViews>
    <sheetView view="pageLayout" topLeftCell="B1" workbookViewId="0">
      <selection activeCell="I3" sqref="I3"/>
    </sheetView>
  </sheetViews>
  <sheetFormatPr defaultRowHeight="12.75"/>
  <cols>
    <col min="1" max="1" width="6.83203125" style="24" customWidth="1"/>
    <col min="2" max="2" width="50.33203125" style="23" customWidth="1"/>
    <col min="3" max="5" width="12.83203125" style="23" customWidth="1"/>
    <col min="6" max="6" width="13.83203125" style="23" customWidth="1"/>
    <col min="7" max="7" width="15.5" style="23" customWidth="1"/>
    <col min="8" max="8" width="16.83203125" style="23" customWidth="1"/>
    <col min="9" max="16384" width="9.33203125" style="23"/>
  </cols>
  <sheetData>
    <row r="1" spans="1:8" s="30" customFormat="1" ht="15.75" thickBot="1">
      <c r="A1" s="194"/>
      <c r="H1" s="195" t="s">
        <v>648</v>
      </c>
    </row>
    <row r="2" spans="1:8" s="174" customFormat="1" ht="36" customHeight="1">
      <c r="A2" s="297" t="s">
        <v>3</v>
      </c>
      <c r="B2" s="312" t="s">
        <v>138</v>
      </c>
      <c r="C2" s="1806" t="s">
        <v>139</v>
      </c>
      <c r="D2" s="1806" t="s">
        <v>140</v>
      </c>
      <c r="E2" s="1808" t="s">
        <v>918</v>
      </c>
      <c r="F2" s="314" t="s">
        <v>141</v>
      </c>
      <c r="G2" s="315"/>
      <c r="H2" s="1804" t="s">
        <v>919</v>
      </c>
    </row>
    <row r="3" spans="1:8" s="177" customFormat="1" ht="40.5" customHeight="1" thickBot="1">
      <c r="A3" s="311"/>
      <c r="B3" s="313"/>
      <c r="C3" s="1807"/>
      <c r="D3" s="1807"/>
      <c r="E3" s="1809"/>
      <c r="F3" s="196">
        <v>2025</v>
      </c>
      <c r="G3" s="197"/>
      <c r="H3" s="1805"/>
    </row>
    <row r="4" spans="1:8" s="201" customFormat="1" ht="12.95" customHeight="1" thickBot="1">
      <c r="A4" s="198">
        <v>1</v>
      </c>
      <c r="B4" s="167">
        <v>2</v>
      </c>
      <c r="C4" s="167">
        <v>3</v>
      </c>
      <c r="D4" s="199">
        <v>4</v>
      </c>
      <c r="E4" s="198">
        <v>5</v>
      </c>
      <c r="F4" s="199">
        <v>6</v>
      </c>
      <c r="G4" s="199">
        <v>7</v>
      </c>
      <c r="H4" s="200">
        <v>8</v>
      </c>
    </row>
    <row r="5" spans="1:8" ht="20.100000000000001" customHeight="1" thickBot="1">
      <c r="A5" s="202" t="s">
        <v>8</v>
      </c>
      <c r="B5" s="203" t="s">
        <v>142</v>
      </c>
      <c r="C5" s="204"/>
      <c r="D5" s="205"/>
      <c r="E5" s="206">
        <f>SUM(E6:E9)</f>
        <v>1495600</v>
      </c>
      <c r="F5" s="207">
        <f>SUM(F6:F9)</f>
        <v>1495600</v>
      </c>
      <c r="G5" s="207">
        <f>SUM(G6:G9)</f>
        <v>0</v>
      </c>
      <c r="H5" s="208">
        <f>SUM(H6:H9)</f>
        <v>1495000</v>
      </c>
    </row>
    <row r="6" spans="1:8" ht="20.100000000000001" customHeight="1">
      <c r="A6" s="209" t="s">
        <v>9</v>
      </c>
      <c r="B6" s="210" t="s">
        <v>757</v>
      </c>
      <c r="C6" s="211" t="s">
        <v>623</v>
      </c>
      <c r="D6" s="212" t="s">
        <v>665</v>
      </c>
      <c r="E6" s="213">
        <v>1495600</v>
      </c>
      <c r="F6" s="15">
        <v>1495600</v>
      </c>
      <c r="G6" s="15"/>
      <c r="H6" s="214">
        <v>1495000</v>
      </c>
    </row>
    <row r="7" spans="1:8" ht="20.100000000000001" customHeight="1">
      <c r="A7" s="209" t="s">
        <v>10</v>
      </c>
      <c r="B7" s="210"/>
      <c r="C7" s="211"/>
      <c r="D7" s="212"/>
      <c r="E7" s="213">
        <v>0</v>
      </c>
      <c r="F7" s="15">
        <v>0</v>
      </c>
      <c r="G7" s="15"/>
      <c r="H7" s="214"/>
    </row>
    <row r="8" spans="1:8" ht="20.100000000000001" customHeight="1">
      <c r="A8" s="209" t="s">
        <v>33</v>
      </c>
      <c r="B8" s="210" t="s">
        <v>133</v>
      </c>
      <c r="C8" s="211"/>
      <c r="D8" s="212"/>
      <c r="E8" s="213"/>
      <c r="F8" s="15"/>
      <c r="G8" s="15"/>
      <c r="H8" s="214"/>
    </row>
    <row r="9" spans="1:8" ht="20.100000000000001" customHeight="1" thickBot="1">
      <c r="A9" s="209" t="s">
        <v>12</v>
      </c>
      <c r="B9" s="210" t="s">
        <v>133</v>
      </c>
      <c r="C9" s="211"/>
      <c r="D9" s="212"/>
      <c r="E9" s="213"/>
      <c r="F9" s="15"/>
      <c r="G9" s="15"/>
      <c r="H9" s="214"/>
    </row>
    <row r="10" spans="1:8" ht="20.100000000000001" customHeight="1" thickBot="1">
      <c r="A10" s="202" t="s">
        <v>13</v>
      </c>
      <c r="B10" s="203" t="s">
        <v>143</v>
      </c>
      <c r="C10" s="215"/>
      <c r="D10" s="216"/>
      <c r="E10" s="206">
        <f>SUM(E11:E14)</f>
        <v>0</v>
      </c>
      <c r="F10" s="207">
        <f>SUM(F11:F14)</f>
        <v>0</v>
      </c>
      <c r="G10" s="207">
        <f>SUM(G11:G14)</f>
        <v>0</v>
      </c>
      <c r="H10" s="208">
        <f>SUM(H11:H14)</f>
        <v>0</v>
      </c>
    </row>
    <row r="11" spans="1:8" ht="20.100000000000001" customHeight="1">
      <c r="A11" s="209" t="s">
        <v>34</v>
      </c>
      <c r="B11" s="210" t="s">
        <v>133</v>
      </c>
      <c r="C11" s="211"/>
      <c r="D11" s="212"/>
      <c r="E11" s="213"/>
      <c r="F11" s="15"/>
      <c r="G11" s="15"/>
      <c r="H11" s="214"/>
    </row>
    <row r="12" spans="1:8" ht="20.100000000000001" customHeight="1">
      <c r="A12" s="209" t="s">
        <v>15</v>
      </c>
      <c r="B12" s="210" t="s">
        <v>133</v>
      </c>
      <c r="C12" s="211"/>
      <c r="D12" s="212"/>
      <c r="E12" s="213"/>
      <c r="F12" s="15"/>
      <c r="G12" s="15"/>
      <c r="H12" s="214"/>
    </row>
    <row r="13" spans="1:8" ht="20.100000000000001" customHeight="1">
      <c r="A13" s="209" t="s">
        <v>35</v>
      </c>
      <c r="B13" s="210" t="s">
        <v>133</v>
      </c>
      <c r="C13" s="211"/>
      <c r="D13" s="212"/>
      <c r="E13" s="213"/>
      <c r="F13" s="15"/>
      <c r="G13" s="15"/>
      <c r="H13" s="214"/>
    </row>
    <row r="14" spans="1:8" ht="20.100000000000001" customHeight="1" thickBot="1">
      <c r="A14" s="209" t="s">
        <v>16</v>
      </c>
      <c r="B14" s="210" t="s">
        <v>133</v>
      </c>
      <c r="C14" s="211"/>
      <c r="D14" s="212"/>
      <c r="E14" s="213"/>
      <c r="F14" s="15"/>
      <c r="G14" s="15"/>
      <c r="H14" s="214"/>
    </row>
    <row r="15" spans="1:8" ht="20.100000000000001" customHeight="1" thickBot="1">
      <c r="A15" s="202" t="s">
        <v>17</v>
      </c>
      <c r="B15" s="203" t="s">
        <v>144</v>
      </c>
      <c r="C15" s="204"/>
      <c r="D15" s="205"/>
      <c r="E15" s="206">
        <f>E5+E10</f>
        <v>1495600</v>
      </c>
      <c r="F15" s="207">
        <f>F5+F10</f>
        <v>1495600</v>
      </c>
      <c r="G15" s="207">
        <f>G5+G10</f>
        <v>0</v>
      </c>
      <c r="H15" s="340">
        <v>1495000</v>
      </c>
    </row>
    <row r="16" spans="1:8" ht="20.100000000000001" customHeight="1"/>
  </sheetData>
  <mergeCells count="4">
    <mergeCell ref="H2:H3"/>
    <mergeCell ref="C2:C3"/>
    <mergeCell ref="D2:D3"/>
    <mergeCell ref="E2:E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bontásban&amp;R&amp;"Times New Roman CE,Félkövér dőlt"&amp;11 3. tájékoztató tábla a 4/2026. (V.28)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E22"/>
  <sheetViews>
    <sheetView view="pageLayout" workbookViewId="0">
      <selection activeCell="D2" sqref="D2"/>
    </sheetView>
  </sheetViews>
  <sheetFormatPr defaultRowHeight="12.75"/>
  <cols>
    <col min="1" max="1" width="9.33203125" style="260"/>
    <col min="2" max="2" width="58.33203125" style="260" customWidth="1"/>
    <col min="3" max="5" width="25" style="260" customWidth="1"/>
    <col min="6" max="16384" width="9.33203125" style="260"/>
  </cols>
  <sheetData>
    <row r="1" spans="1:5" ht="15">
      <c r="A1" s="334" t="s">
        <v>216</v>
      </c>
      <c r="B1" s="324"/>
      <c r="C1" s="324"/>
      <c r="D1" s="324"/>
      <c r="E1" s="324"/>
    </row>
    <row r="2" spans="1:5">
      <c r="A2" s="261"/>
    </row>
    <row r="3" spans="1:5" ht="33" customHeight="1">
      <c r="A3" s="325" t="s">
        <v>922</v>
      </c>
      <c r="B3" s="325"/>
      <c r="C3" s="325"/>
      <c r="D3" s="325"/>
      <c r="E3" s="325"/>
    </row>
    <row r="4" spans="1:5" ht="16.5" thickBot="1">
      <c r="A4" s="262"/>
    </row>
    <row r="5" spans="1:5" ht="79.5" thickBot="1">
      <c r="A5" s="263" t="s">
        <v>170</v>
      </c>
      <c r="B5" s="264" t="s">
        <v>178</v>
      </c>
      <c r="C5" s="264" t="s">
        <v>179</v>
      </c>
      <c r="D5" s="264" t="s">
        <v>180</v>
      </c>
      <c r="E5" s="265" t="s">
        <v>181</v>
      </c>
    </row>
    <row r="6" spans="1:5" ht="15.75">
      <c r="A6" s="266" t="s">
        <v>8</v>
      </c>
      <c r="B6" s="268" t="s">
        <v>212</v>
      </c>
      <c r="C6" s="339">
        <v>3.2000000000000001E-2</v>
      </c>
      <c r="D6" s="272">
        <v>8445000</v>
      </c>
      <c r="E6" s="275">
        <v>0</v>
      </c>
    </row>
    <row r="7" spans="1:5" ht="15.75">
      <c r="A7" s="266" t="s">
        <v>9</v>
      </c>
      <c r="B7" s="268" t="s">
        <v>213</v>
      </c>
      <c r="C7" s="339">
        <v>0.35599999999999998</v>
      </c>
      <c r="D7" s="272">
        <v>5146000</v>
      </c>
      <c r="E7" s="275">
        <v>0</v>
      </c>
    </row>
    <row r="8" spans="1:5" ht="15.75">
      <c r="A8" s="266" t="s">
        <v>10</v>
      </c>
      <c r="B8" s="268" t="s">
        <v>596</v>
      </c>
      <c r="C8" s="339" t="s">
        <v>643</v>
      </c>
      <c r="D8" s="272">
        <v>0</v>
      </c>
      <c r="E8" s="275">
        <v>0</v>
      </c>
    </row>
    <row r="9" spans="1:5" ht="15.75">
      <c r="A9" s="266" t="s">
        <v>33</v>
      </c>
      <c r="B9" s="268" t="s">
        <v>632</v>
      </c>
      <c r="C9" s="339" t="s">
        <v>643</v>
      </c>
      <c r="D9" s="272">
        <v>980000</v>
      </c>
      <c r="E9" s="275">
        <v>0</v>
      </c>
    </row>
    <row r="10" spans="1:5" ht="15.75">
      <c r="A10" s="266" t="s">
        <v>12</v>
      </c>
      <c r="B10" s="268" t="s">
        <v>630</v>
      </c>
      <c r="C10" s="339" t="s">
        <v>643</v>
      </c>
      <c r="D10" s="272">
        <v>10000</v>
      </c>
      <c r="E10" s="275">
        <v>0</v>
      </c>
    </row>
    <row r="11" spans="1:5" ht="15.75">
      <c r="A11" s="266" t="s">
        <v>13</v>
      </c>
      <c r="B11" s="268" t="s">
        <v>631</v>
      </c>
      <c r="C11" s="339" t="s">
        <v>643</v>
      </c>
      <c r="D11" s="272">
        <v>40000</v>
      </c>
      <c r="E11" s="275">
        <v>0</v>
      </c>
    </row>
    <row r="12" spans="1:5" ht="15.75">
      <c r="A12" s="266" t="s">
        <v>34</v>
      </c>
      <c r="B12" s="268"/>
      <c r="C12" s="270"/>
      <c r="D12" s="272"/>
      <c r="E12" s="275"/>
    </row>
    <row r="13" spans="1:5" ht="15.75">
      <c r="A13" s="266" t="s">
        <v>15</v>
      </c>
      <c r="B13" s="268"/>
      <c r="C13" s="270"/>
      <c r="D13" s="272"/>
      <c r="E13" s="275"/>
    </row>
    <row r="14" spans="1:5" ht="15.75">
      <c r="A14" s="266" t="s">
        <v>35</v>
      </c>
      <c r="B14" s="268"/>
      <c r="C14" s="270"/>
      <c r="D14" s="272"/>
      <c r="E14" s="275"/>
    </row>
    <row r="15" spans="1:5" ht="15.75">
      <c r="A15" s="266" t="s">
        <v>16</v>
      </c>
      <c r="B15" s="268"/>
      <c r="C15" s="270"/>
      <c r="D15" s="272"/>
      <c r="E15" s="275"/>
    </row>
    <row r="16" spans="1:5" ht="15.75">
      <c r="A16" s="266" t="s">
        <v>17</v>
      </c>
      <c r="B16" s="268"/>
      <c r="C16" s="270"/>
      <c r="D16" s="272"/>
      <c r="E16" s="275"/>
    </row>
    <row r="17" spans="1:5" ht="15.75">
      <c r="A17" s="266" t="s">
        <v>18</v>
      </c>
      <c r="B17" s="268"/>
      <c r="C17" s="270"/>
      <c r="D17" s="272"/>
      <c r="E17" s="275"/>
    </row>
    <row r="18" spans="1:5" ht="15.75">
      <c r="A18" s="266" t="s">
        <v>19</v>
      </c>
      <c r="B18" s="268"/>
      <c r="C18" s="270"/>
      <c r="D18" s="272"/>
      <c r="E18" s="275"/>
    </row>
    <row r="19" spans="1:5" ht="15.75">
      <c r="A19" s="266" t="s">
        <v>20</v>
      </c>
      <c r="B19" s="268"/>
      <c r="C19" s="270"/>
      <c r="D19" s="272"/>
      <c r="E19" s="275"/>
    </row>
    <row r="20" spans="1:5" ht="16.5" thickBot="1">
      <c r="A20" s="266" t="s">
        <v>47</v>
      </c>
      <c r="B20" s="269"/>
      <c r="C20" s="271"/>
      <c r="D20" s="273"/>
      <c r="E20" s="276"/>
    </row>
    <row r="21" spans="1:5" ht="48" thickBot="1">
      <c r="A21" s="326" t="s">
        <v>182</v>
      </c>
      <c r="B21" s="327"/>
      <c r="C21" s="267"/>
      <c r="D21" s="274">
        <f>IF(SUM(D6:D20)=0,"",SUM(D6:D20))</f>
        <v>14621000</v>
      </c>
      <c r="E21" s="277" t="str">
        <f>IF(SUM(E6:E20)=0,"",SUM(E6:E20))</f>
        <v/>
      </c>
    </row>
    <row r="22" spans="1:5" ht="15.75">
      <c r="A22" s="262"/>
    </row>
  </sheetData>
  <printOptions horizontalCentered="1"/>
  <pageMargins left="0.78740157480314965" right="0.78740157480314965" top="1.1811023622047245" bottom="0.98425196850393704" header="0.78740157480314965" footer="0.78740157480314965"/>
  <pageSetup paperSize="9" scale="91" orientation="landscape" horizontalDpi="300" verticalDpi="300" r:id="rId1"/>
  <headerFooter alignWithMargins="0">
    <oddHeader>&amp;C&amp;"Times New Roman CE,Félkövér dőlt"&amp;12
&amp;R&amp;"Times New Roman CE,Félkövér dőlt"&amp;11 4. tájékoztató tábla a 4/2026. (V.28.)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D30"/>
  <sheetViews>
    <sheetView view="pageLayout" workbookViewId="0">
      <selection activeCell="D33" sqref="D33"/>
    </sheetView>
  </sheetViews>
  <sheetFormatPr defaultRowHeight="12.75"/>
  <cols>
    <col min="1" max="1" width="5.83203125" style="232" customWidth="1"/>
    <col min="2" max="2" width="55.83203125" style="4" customWidth="1"/>
    <col min="3" max="4" width="14.83203125" style="4" customWidth="1"/>
    <col min="5" max="16384" width="9.33203125" style="4"/>
  </cols>
  <sheetData>
    <row r="1" spans="1:4" s="30" customFormat="1" ht="15.75" thickBot="1">
      <c r="A1" s="194"/>
      <c r="D1" s="195" t="s">
        <v>648</v>
      </c>
    </row>
    <row r="2" spans="1:4" s="31" customFormat="1" ht="48" customHeight="1" thickBot="1">
      <c r="A2" s="220" t="s">
        <v>126</v>
      </c>
      <c r="B2" s="217" t="s">
        <v>4</v>
      </c>
      <c r="C2" s="217" t="s">
        <v>149</v>
      </c>
      <c r="D2" s="221" t="s">
        <v>150</v>
      </c>
    </row>
    <row r="3" spans="1:4" s="31" customFormat="1" ht="14.1" customHeight="1" thickBot="1">
      <c r="A3" s="222">
        <v>1</v>
      </c>
      <c r="B3" s="223">
        <v>2</v>
      </c>
      <c r="C3" s="223">
        <v>3</v>
      </c>
      <c r="D3" s="224">
        <v>4</v>
      </c>
    </row>
    <row r="4" spans="1:4" ht="18" customHeight="1">
      <c r="A4" s="225" t="s">
        <v>8</v>
      </c>
      <c r="B4" s="226" t="s">
        <v>151</v>
      </c>
      <c r="C4" s="162"/>
      <c r="D4" s="32"/>
    </row>
    <row r="5" spans="1:4" ht="18" customHeight="1">
      <c r="A5" s="227" t="s">
        <v>9</v>
      </c>
      <c r="B5" s="228" t="s">
        <v>152</v>
      </c>
      <c r="C5" s="33"/>
      <c r="D5" s="34"/>
    </row>
    <row r="6" spans="1:4" ht="18" customHeight="1">
      <c r="A6" s="227" t="s">
        <v>10</v>
      </c>
      <c r="B6" s="228" t="s">
        <v>153</v>
      </c>
      <c r="C6" s="33"/>
      <c r="D6" s="34"/>
    </row>
    <row r="7" spans="1:4" ht="18" customHeight="1">
      <c r="A7" s="227" t="s">
        <v>33</v>
      </c>
      <c r="B7" s="228" t="s">
        <v>154</v>
      </c>
      <c r="C7" s="33"/>
      <c r="D7" s="34"/>
    </row>
    <row r="8" spans="1:4" ht="18" customHeight="1">
      <c r="A8" s="229" t="s">
        <v>12</v>
      </c>
      <c r="B8" s="228" t="s">
        <v>155</v>
      </c>
      <c r="C8" s="33">
        <f>SUM(C9:C14)</f>
        <v>1694000</v>
      </c>
      <c r="D8" s="34">
        <v>1604000</v>
      </c>
    </row>
    <row r="9" spans="1:4" ht="18" customHeight="1">
      <c r="A9" s="227" t="s">
        <v>13</v>
      </c>
      <c r="B9" s="228" t="s">
        <v>156</v>
      </c>
      <c r="C9" s="33"/>
      <c r="D9" s="34"/>
    </row>
    <row r="10" spans="1:4" ht="18" customHeight="1">
      <c r="A10" s="229" t="s">
        <v>34</v>
      </c>
      <c r="B10" s="228" t="s">
        <v>157</v>
      </c>
      <c r="C10" s="33"/>
      <c r="D10" s="34"/>
    </row>
    <row r="11" spans="1:4" ht="18" customHeight="1">
      <c r="A11" s="229" t="s">
        <v>15</v>
      </c>
      <c r="B11" s="228" t="s">
        <v>158</v>
      </c>
      <c r="C11" s="33">
        <v>1694000</v>
      </c>
      <c r="D11" s="34">
        <v>1604000</v>
      </c>
    </row>
    <row r="12" spans="1:4" ht="18" customHeight="1">
      <c r="A12" s="227" t="s">
        <v>35</v>
      </c>
      <c r="B12" s="228" t="s">
        <v>159</v>
      </c>
      <c r="C12" s="33"/>
      <c r="D12" s="34"/>
    </row>
    <row r="13" spans="1:4" ht="18" customHeight="1">
      <c r="A13" s="229" t="s">
        <v>16</v>
      </c>
      <c r="B13" s="228" t="s">
        <v>160</v>
      </c>
      <c r="C13" s="33"/>
      <c r="D13" s="34"/>
    </row>
    <row r="14" spans="1:4">
      <c r="A14" s="227" t="s">
        <v>17</v>
      </c>
      <c r="B14" s="228" t="s">
        <v>161</v>
      </c>
      <c r="C14" s="33"/>
      <c r="D14" s="34"/>
    </row>
    <row r="15" spans="1:4" ht="18" customHeight="1">
      <c r="A15" s="229" t="s">
        <v>18</v>
      </c>
      <c r="B15" s="228" t="s">
        <v>162</v>
      </c>
      <c r="C15" s="33"/>
      <c r="D15" s="34"/>
    </row>
    <row r="16" spans="1:4" ht="18" customHeight="1">
      <c r="A16" s="227" t="s">
        <v>19</v>
      </c>
      <c r="B16" s="228" t="s">
        <v>163</v>
      </c>
      <c r="C16" s="33"/>
      <c r="D16" s="34">
        <v>0</v>
      </c>
    </row>
    <row r="17" spans="1:4" ht="18" customHeight="1">
      <c r="A17" s="229" t="s">
        <v>20</v>
      </c>
      <c r="B17" s="228" t="s">
        <v>164</v>
      </c>
      <c r="C17" s="33"/>
      <c r="D17" s="34"/>
    </row>
    <row r="18" spans="1:4" ht="18" customHeight="1">
      <c r="A18" s="227" t="s">
        <v>47</v>
      </c>
      <c r="B18" s="228" t="s">
        <v>165</v>
      </c>
      <c r="C18" s="33"/>
      <c r="D18" s="34"/>
    </row>
    <row r="19" spans="1:4" ht="18" customHeight="1">
      <c r="A19" s="229" t="s">
        <v>48</v>
      </c>
      <c r="B19" s="228" t="s">
        <v>166</v>
      </c>
      <c r="C19" s="33"/>
      <c r="D19" s="34"/>
    </row>
    <row r="20" spans="1:4" ht="18" customHeight="1">
      <c r="A20" s="227" t="s">
        <v>49</v>
      </c>
      <c r="B20" s="218"/>
      <c r="C20" s="33"/>
      <c r="D20" s="34"/>
    </row>
    <row r="21" spans="1:4" ht="18" customHeight="1">
      <c r="A21" s="229" t="s">
        <v>50</v>
      </c>
      <c r="B21" s="218"/>
      <c r="C21" s="33"/>
      <c r="D21" s="34"/>
    </row>
    <row r="22" spans="1:4" ht="18" customHeight="1">
      <c r="A22" s="227" t="s">
        <v>51</v>
      </c>
      <c r="B22" s="218"/>
      <c r="C22" s="33"/>
      <c r="D22" s="34"/>
    </row>
    <row r="23" spans="1:4" ht="18" customHeight="1">
      <c r="A23" s="229" t="s">
        <v>52</v>
      </c>
      <c r="B23" s="218"/>
      <c r="C23" s="33"/>
      <c r="D23" s="34"/>
    </row>
    <row r="24" spans="1:4" ht="18" customHeight="1">
      <c r="A24" s="227" t="s">
        <v>53</v>
      </c>
      <c r="B24" s="218"/>
      <c r="C24" s="33"/>
      <c r="D24" s="34"/>
    </row>
    <row r="25" spans="1:4" ht="18" customHeight="1">
      <c r="A25" s="229" t="s">
        <v>54</v>
      </c>
      <c r="B25" s="218"/>
      <c r="C25" s="33"/>
      <c r="D25" s="34"/>
    </row>
    <row r="26" spans="1:4" ht="18" customHeight="1">
      <c r="A26" s="227" t="s">
        <v>56</v>
      </c>
      <c r="B26" s="218"/>
      <c r="C26" s="33"/>
      <c r="D26" s="34"/>
    </row>
    <row r="27" spans="1:4" ht="18" customHeight="1">
      <c r="A27" s="229" t="s">
        <v>58</v>
      </c>
      <c r="B27" s="218"/>
      <c r="C27" s="33"/>
      <c r="D27" s="34"/>
    </row>
    <row r="28" spans="1:4" ht="18" customHeight="1" thickBot="1">
      <c r="A28" s="230" t="s">
        <v>59</v>
      </c>
      <c r="B28" s="219"/>
      <c r="C28" s="35"/>
      <c r="D28" s="36"/>
    </row>
    <row r="29" spans="1:4" ht="18" customHeight="1" thickBot="1">
      <c r="A29" s="256" t="s">
        <v>62</v>
      </c>
      <c r="B29" s="257" t="s">
        <v>117</v>
      </c>
      <c r="C29" s="258">
        <f>+C4+C5+C6+C7+C8+C15+C16+C17+C18+C19+C20+C21+C22+C23+C24+C25+C26+C27+C28</f>
        <v>1694000</v>
      </c>
      <c r="D29" s="259">
        <v>1604000</v>
      </c>
    </row>
    <row r="30" spans="1:4" ht="25.5" customHeight="1">
      <c r="A30" s="231"/>
      <c r="B30" s="316" t="s">
        <v>167</v>
      </c>
      <c r="C30" s="316"/>
      <c r="D30" s="316"/>
    </row>
  </sheetData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4/2026 (V.28)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E16"/>
  <sheetViews>
    <sheetView view="pageLayout" workbookViewId="0">
      <selection activeCell="F7" sqref="F7"/>
    </sheetView>
  </sheetViews>
  <sheetFormatPr defaultRowHeight="12.75"/>
  <cols>
    <col min="1" max="1" width="6.6640625" style="26" customWidth="1"/>
    <col min="2" max="2" width="60.33203125" style="26" customWidth="1"/>
    <col min="3" max="3" width="27.33203125" style="26" customWidth="1"/>
    <col min="4" max="4" width="17.5" style="26" customWidth="1"/>
    <col min="5" max="5" width="19.83203125" style="26" customWidth="1"/>
    <col min="6" max="16384" width="9.33203125" style="26"/>
  </cols>
  <sheetData>
    <row r="1" spans="1:5" ht="14.25" thickBot="1">
      <c r="C1" s="233"/>
      <c r="D1" s="233"/>
      <c r="E1" s="233" t="s">
        <v>648</v>
      </c>
    </row>
    <row r="2" spans="1:5" ht="24.75" thickBot="1">
      <c r="A2" s="234" t="s">
        <v>3</v>
      </c>
      <c r="B2" s="662" t="s">
        <v>168</v>
      </c>
      <c r="C2" s="235" t="s">
        <v>169</v>
      </c>
      <c r="D2" s="646" t="s">
        <v>654</v>
      </c>
      <c r="E2" s="647" t="s">
        <v>655</v>
      </c>
    </row>
    <row r="3" spans="1:5" ht="21.75" customHeight="1">
      <c r="A3" s="1059"/>
      <c r="B3" s="859" t="s">
        <v>923</v>
      </c>
      <c r="C3" s="860"/>
      <c r="D3" s="861"/>
      <c r="E3" s="862">
        <v>0</v>
      </c>
    </row>
    <row r="4" spans="1:5">
      <c r="A4" s="1059"/>
      <c r="B4" s="863"/>
      <c r="C4" s="864"/>
      <c r="D4" s="865"/>
      <c r="E4" s="866"/>
    </row>
    <row r="5" spans="1:5">
      <c r="A5" s="1060"/>
      <c r="B5" s="867"/>
      <c r="C5" s="864"/>
      <c r="D5" s="865"/>
      <c r="E5" s="866"/>
    </row>
    <row r="6" spans="1:5">
      <c r="A6" s="1061"/>
      <c r="B6" s="867"/>
      <c r="C6" s="864"/>
      <c r="D6" s="865"/>
      <c r="E6" s="866"/>
    </row>
    <row r="7" spans="1:5">
      <c r="A7" s="1059"/>
      <c r="B7" s="867"/>
      <c r="C7" s="864"/>
      <c r="D7" s="865"/>
      <c r="E7" s="866"/>
    </row>
    <row r="8" spans="1:5">
      <c r="A8" s="1059"/>
      <c r="B8" s="867"/>
      <c r="C8" s="864"/>
      <c r="D8" s="865"/>
      <c r="E8" s="866"/>
    </row>
    <row r="9" spans="1:5">
      <c r="A9" s="1060"/>
      <c r="B9" s="867"/>
      <c r="C9" s="864"/>
      <c r="D9" s="865"/>
      <c r="E9" s="866"/>
    </row>
    <row r="10" spans="1:5">
      <c r="A10" s="1061"/>
      <c r="B10" s="867"/>
      <c r="C10" s="864"/>
      <c r="D10" s="865"/>
      <c r="E10" s="866"/>
    </row>
    <row r="11" spans="1:5">
      <c r="A11" s="1059"/>
      <c r="B11" s="867"/>
      <c r="C11" s="864"/>
      <c r="D11" s="865"/>
      <c r="E11" s="866"/>
    </row>
    <row r="12" spans="1:5">
      <c r="A12" s="1059"/>
      <c r="B12" s="867"/>
      <c r="C12" s="868"/>
      <c r="D12" s="865"/>
      <c r="E12" s="866"/>
    </row>
    <row r="13" spans="1:5">
      <c r="A13" s="1060"/>
      <c r="B13" s="867"/>
      <c r="C13" s="868"/>
      <c r="D13" s="865"/>
      <c r="E13" s="866"/>
    </row>
    <row r="14" spans="1:5" ht="30.75" customHeight="1">
      <c r="A14" s="1061"/>
      <c r="B14" s="867"/>
      <c r="C14" s="867"/>
      <c r="D14" s="865"/>
      <c r="E14" s="866"/>
    </row>
    <row r="15" spans="1:5" ht="30.75" customHeight="1" thickBot="1">
      <c r="A15" s="1062"/>
      <c r="B15" s="874"/>
      <c r="C15" s="875"/>
      <c r="D15" s="865"/>
      <c r="E15" s="891"/>
    </row>
    <row r="16" spans="1:5" ht="15.95" customHeight="1" thickBot="1">
      <c r="A16" s="1058" t="s">
        <v>117</v>
      </c>
      <c r="B16" s="317"/>
      <c r="C16" s="659"/>
      <c r="D16" s="660">
        <f>SUM(D3:D15)</f>
        <v>0</v>
      </c>
      <c r="E16" s="661">
        <v>0</v>
      </c>
    </row>
  </sheetData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landscape" r:id="rId1"/>
  <headerFooter alignWithMargins="0">
    <oddHeader>&amp;C&amp;"Times New Roman CE,Félkövér"&amp;12
K I M U T A T Á S
a 2025. évi céljelleggel juttatott támogatások felhasználásáról&amp;R&amp;"Times New Roman CE,Félkövér dőlt"&amp;11 6. tájékoztató tábla a 4/2026 (V.28) önkormányzati rendelethez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Q102"/>
  <sheetViews>
    <sheetView tabSelected="1" view="pageLayout" workbookViewId="0">
      <selection activeCell="D13" sqref="D13"/>
    </sheetView>
  </sheetViews>
  <sheetFormatPr defaultColWidth="12" defaultRowHeight="12.75"/>
  <cols>
    <col min="1" max="1" width="7.1640625" style="1064" customWidth="1"/>
    <col min="2" max="2" width="6.1640625" style="1064" customWidth="1"/>
    <col min="3" max="3" width="30.33203125" style="1064" customWidth="1"/>
    <col min="4" max="4" width="19" style="1064" customWidth="1"/>
    <col min="5" max="5" width="19.6640625" style="1074" customWidth="1"/>
    <col min="6" max="6" width="12.5" style="1064" bestFit="1" customWidth="1"/>
    <col min="7" max="16384" width="12" style="1064"/>
  </cols>
  <sheetData>
    <row r="1" spans="1:17" ht="48.75" customHeight="1">
      <c r="A1" s="1810" t="s">
        <v>938</v>
      </c>
      <c r="B1" s="1810"/>
      <c r="C1" s="1810"/>
      <c r="D1" s="1810"/>
      <c r="E1" s="1810"/>
      <c r="G1" s="1067"/>
      <c r="H1" s="1067"/>
      <c r="I1" s="1067"/>
      <c r="J1" s="1067"/>
      <c r="K1" s="1067"/>
      <c r="L1" s="1067"/>
      <c r="M1" s="1067"/>
      <c r="N1" s="1067"/>
      <c r="O1" s="1067"/>
      <c r="P1" s="1067"/>
      <c r="Q1" s="1067"/>
    </row>
    <row r="2" spans="1:17" ht="13.5">
      <c r="C2" s="1068"/>
      <c r="D2" s="1068"/>
      <c r="E2" s="558" t="s">
        <v>648</v>
      </c>
      <c r="G2" s="1067"/>
      <c r="H2" s="1067"/>
      <c r="I2" s="1067"/>
      <c r="J2" s="1067"/>
      <c r="K2" s="1067"/>
      <c r="L2" s="1067"/>
      <c r="M2" s="1067"/>
      <c r="N2" s="1067"/>
      <c r="O2" s="1067"/>
      <c r="P2" s="1067"/>
      <c r="Q2" s="1067"/>
    </row>
    <row r="3" spans="1:17" s="558" customFormat="1">
      <c r="D3" s="1812"/>
      <c r="E3" s="1812"/>
      <c r="G3" s="737"/>
      <c r="H3" s="555"/>
      <c r="I3" s="555"/>
      <c r="J3" s="555"/>
      <c r="K3" s="555"/>
      <c r="L3" s="555"/>
      <c r="M3" s="555"/>
      <c r="N3" s="555"/>
      <c r="O3" s="555"/>
      <c r="P3" s="555"/>
      <c r="Q3" s="555"/>
    </row>
    <row r="4" spans="1:17" s="558" customFormat="1" ht="11.25" customHeight="1">
      <c r="A4" s="338"/>
      <c r="B4" s="338" t="s">
        <v>41</v>
      </c>
      <c r="C4" s="338"/>
      <c r="D4" s="559" t="s">
        <v>186</v>
      </c>
      <c r="E4" s="559" t="s">
        <v>187</v>
      </c>
      <c r="F4" s="559" t="s">
        <v>733</v>
      </c>
      <c r="G4" s="738"/>
      <c r="H4" s="555"/>
      <c r="I4" s="555"/>
      <c r="J4" s="555"/>
      <c r="K4" s="555"/>
      <c r="L4" s="555"/>
      <c r="M4" s="555"/>
      <c r="N4" s="555"/>
      <c r="O4" s="555"/>
      <c r="P4" s="555"/>
      <c r="Q4" s="555"/>
    </row>
    <row r="5" spans="1:17" s="558" customFormat="1">
      <c r="A5" s="560" t="s">
        <v>707</v>
      </c>
      <c r="B5" s="338" t="s">
        <v>189</v>
      </c>
      <c r="C5" s="338"/>
      <c r="D5" s="337"/>
      <c r="E5" s="337"/>
      <c r="F5" s="337"/>
      <c r="G5" s="738"/>
      <c r="H5" s="555"/>
      <c r="I5" s="555"/>
      <c r="J5" s="555"/>
      <c r="K5" s="555"/>
      <c r="L5" s="555"/>
      <c r="M5" s="555"/>
      <c r="N5" s="555"/>
      <c r="O5" s="555"/>
      <c r="P5" s="555"/>
      <c r="Q5" s="555"/>
    </row>
    <row r="6" spans="1:17" s="564" customFormat="1">
      <c r="A6" s="562" t="s">
        <v>8</v>
      </c>
      <c r="B6" s="561" t="s">
        <v>188</v>
      </c>
      <c r="C6" s="563"/>
      <c r="D6" s="563">
        <v>-389600</v>
      </c>
      <c r="E6" s="563">
        <v>-389600</v>
      </c>
      <c r="F6" s="758">
        <f>E6/D6*100</f>
        <v>100</v>
      </c>
      <c r="G6" s="739"/>
      <c r="H6" s="739"/>
      <c r="I6" s="739"/>
      <c r="J6" s="739"/>
      <c r="K6" s="739"/>
      <c r="L6" s="739"/>
      <c r="M6" s="739"/>
      <c r="N6" s="739"/>
      <c r="O6" s="739"/>
      <c r="P6" s="739"/>
      <c r="Q6" s="739"/>
    </row>
    <row r="7" spans="1:17" s="564" customFormat="1">
      <c r="A7" s="562" t="s">
        <v>9</v>
      </c>
      <c r="B7" s="663" t="s">
        <v>662</v>
      </c>
      <c r="C7" s="664"/>
      <c r="D7" s="563">
        <v>5780052</v>
      </c>
      <c r="E7" s="563">
        <v>5780052</v>
      </c>
      <c r="F7" s="758">
        <f t="shared" ref="F7:F41" si="0">E7/D7*100</f>
        <v>100</v>
      </c>
      <c r="G7" s="739"/>
      <c r="H7" s="739"/>
      <c r="I7" s="739"/>
      <c r="J7" s="739"/>
      <c r="K7" s="739"/>
      <c r="L7" s="739"/>
      <c r="M7" s="739"/>
      <c r="N7" s="739"/>
      <c r="O7" s="739"/>
      <c r="P7" s="739"/>
      <c r="Q7" s="739"/>
    </row>
    <row r="8" spans="1:17" s="558" customFormat="1" ht="14.25" customHeight="1">
      <c r="A8" s="560" t="s">
        <v>708</v>
      </c>
      <c r="B8" s="338" t="s">
        <v>190</v>
      </c>
      <c r="C8" s="338"/>
      <c r="D8" s="338">
        <v>5390452</v>
      </c>
      <c r="E8" s="338">
        <v>2750733</v>
      </c>
      <c r="F8" s="758">
        <f t="shared" si="0"/>
        <v>51.029728119274594</v>
      </c>
      <c r="G8" s="555"/>
      <c r="H8" s="555"/>
      <c r="I8" s="555"/>
      <c r="J8" s="555"/>
      <c r="K8" s="555"/>
      <c r="L8" s="555"/>
      <c r="M8" s="555"/>
      <c r="N8" s="555"/>
      <c r="O8" s="555"/>
      <c r="P8" s="555"/>
      <c r="Q8" s="555"/>
    </row>
    <row r="9" spans="1:17" s="565" customFormat="1">
      <c r="A9" s="551" t="s">
        <v>191</v>
      </c>
      <c r="B9" s="1819" t="s">
        <v>192</v>
      </c>
      <c r="C9" s="1820"/>
      <c r="D9" s="552">
        <f>SUM(D5+D8)</f>
        <v>5390452</v>
      </c>
      <c r="E9" s="552">
        <f>SUM(E5+E8)</f>
        <v>2750733</v>
      </c>
      <c r="F9" s="758">
        <f t="shared" si="0"/>
        <v>51.029728119274594</v>
      </c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</row>
    <row r="10" spans="1:17" s="564" customFormat="1">
      <c r="A10" s="562" t="s">
        <v>8</v>
      </c>
      <c r="B10" s="561" t="s">
        <v>575</v>
      </c>
      <c r="C10" s="563"/>
      <c r="D10" s="563">
        <v>1293605739</v>
      </c>
      <c r="E10" s="563">
        <v>1280315715</v>
      </c>
      <c r="F10" s="758">
        <f t="shared" si="0"/>
        <v>98.972637210911444</v>
      </c>
      <c r="G10" s="739"/>
      <c r="H10" s="739"/>
      <c r="I10" s="739"/>
      <c r="J10" s="739"/>
      <c r="K10" s="739"/>
      <c r="L10" s="739"/>
      <c r="M10" s="739"/>
      <c r="N10" s="739"/>
      <c r="O10" s="739"/>
      <c r="P10" s="739"/>
      <c r="Q10" s="739"/>
    </row>
    <row r="11" spans="1:17" s="564" customFormat="1">
      <c r="A11" s="562" t="s">
        <v>9</v>
      </c>
      <c r="B11" s="561" t="s">
        <v>573</v>
      </c>
      <c r="C11" s="563"/>
      <c r="D11" s="563">
        <v>4502101160</v>
      </c>
      <c r="E11" s="563">
        <v>4516238129</v>
      </c>
      <c r="F11" s="758">
        <f t="shared" si="0"/>
        <v>100.31400824853966</v>
      </c>
      <c r="G11" s="739"/>
      <c r="H11" s="739"/>
      <c r="I11" s="739"/>
      <c r="J11" s="739"/>
      <c r="K11" s="739"/>
      <c r="L11" s="739"/>
      <c r="M11" s="739"/>
      <c r="N11" s="739"/>
      <c r="O11" s="739"/>
      <c r="P11" s="739"/>
      <c r="Q11" s="739"/>
    </row>
    <row r="12" spans="1:17" s="564" customFormat="1">
      <c r="A12" s="562" t="s">
        <v>10</v>
      </c>
      <c r="B12" s="561" t="s">
        <v>574</v>
      </c>
      <c r="C12" s="563"/>
      <c r="D12" s="563">
        <v>539048803</v>
      </c>
      <c r="E12" s="563">
        <v>493672813</v>
      </c>
      <c r="F12" s="758">
        <f t="shared" si="0"/>
        <v>91.582211156491525</v>
      </c>
      <c r="G12" s="739"/>
      <c r="H12" s="739"/>
      <c r="I12" s="739"/>
      <c r="J12" s="739"/>
      <c r="K12" s="739"/>
      <c r="L12" s="739"/>
      <c r="M12" s="739"/>
      <c r="N12" s="739"/>
      <c r="O12" s="739"/>
      <c r="P12" s="739"/>
      <c r="Q12" s="739"/>
    </row>
    <row r="13" spans="1:17" s="558" customFormat="1">
      <c r="A13" s="560" t="s">
        <v>193</v>
      </c>
      <c r="B13" s="338" t="s">
        <v>194</v>
      </c>
      <c r="C13" s="552"/>
      <c r="D13" s="1075">
        <f>SUM(D10:D12)</f>
        <v>6334755702</v>
      </c>
      <c r="E13" s="1075">
        <f>SUM(E10:E12)</f>
        <v>6290226657</v>
      </c>
      <c r="F13" s="758">
        <f t="shared" si="0"/>
        <v>99.297067683510804</v>
      </c>
      <c r="G13" s="738"/>
      <c r="H13" s="738"/>
      <c r="I13" s="555"/>
      <c r="J13" s="555"/>
      <c r="K13" s="555"/>
      <c r="L13" s="555"/>
      <c r="M13" s="555"/>
      <c r="N13" s="555"/>
      <c r="O13" s="555"/>
      <c r="P13" s="555"/>
      <c r="Q13" s="555"/>
    </row>
    <row r="14" spans="1:17" s="558" customFormat="1">
      <c r="A14" s="560" t="s">
        <v>8</v>
      </c>
      <c r="B14" s="561" t="s">
        <v>575</v>
      </c>
      <c r="C14" s="338"/>
      <c r="D14" s="336">
        <v>379297</v>
      </c>
      <c r="E14" s="336">
        <v>1279715715</v>
      </c>
      <c r="F14" s="758">
        <f t="shared" si="0"/>
        <v>337391.46763617953</v>
      </c>
      <c r="G14" s="557"/>
      <c r="H14" s="738"/>
      <c r="I14" s="555"/>
      <c r="J14" s="555"/>
      <c r="K14" s="555"/>
      <c r="L14" s="555"/>
      <c r="M14" s="555"/>
      <c r="N14" s="555"/>
      <c r="O14" s="555"/>
      <c r="P14" s="555"/>
      <c r="Q14" s="555"/>
    </row>
    <row r="15" spans="1:17" s="558" customFormat="1">
      <c r="A15" s="560" t="s">
        <v>9</v>
      </c>
      <c r="B15" s="561" t="s">
        <v>573</v>
      </c>
      <c r="C15" s="338"/>
      <c r="D15" s="336">
        <v>463635773</v>
      </c>
      <c r="E15" s="336">
        <v>4516238129</v>
      </c>
      <c r="F15" s="758">
        <f t="shared" si="0"/>
        <v>974.09181775971376</v>
      </c>
      <c r="G15" s="557"/>
      <c r="H15" s="738"/>
      <c r="I15" s="555"/>
      <c r="J15" s="555"/>
      <c r="K15" s="555"/>
      <c r="L15" s="555"/>
      <c r="M15" s="555"/>
      <c r="N15" s="555"/>
      <c r="O15" s="555"/>
      <c r="P15" s="555"/>
      <c r="Q15" s="555"/>
    </row>
    <row r="16" spans="1:17" s="558" customFormat="1">
      <c r="A16" s="560" t="s">
        <v>10</v>
      </c>
      <c r="B16" s="561" t="s">
        <v>574</v>
      </c>
      <c r="C16" s="338"/>
      <c r="D16" s="336">
        <v>87914055</v>
      </c>
      <c r="E16" s="336">
        <v>493672813</v>
      </c>
      <c r="F16" s="758">
        <f t="shared" si="0"/>
        <v>561.54025997322049</v>
      </c>
      <c r="G16" s="557"/>
      <c r="H16" s="738"/>
      <c r="I16" s="555"/>
      <c r="J16" s="555"/>
      <c r="K16" s="555"/>
      <c r="L16" s="555"/>
      <c r="M16" s="555"/>
      <c r="N16" s="555"/>
      <c r="O16" s="555"/>
      <c r="P16" s="555"/>
      <c r="Q16" s="555"/>
    </row>
    <row r="17" spans="1:17" s="558" customFormat="1">
      <c r="A17" s="560" t="s">
        <v>195</v>
      </c>
      <c r="B17" s="338" t="s">
        <v>576</v>
      </c>
      <c r="C17" s="338"/>
      <c r="D17" s="1075">
        <v>551929125</v>
      </c>
      <c r="E17" s="1075">
        <v>506142843</v>
      </c>
      <c r="F17" s="758">
        <f t="shared" si="0"/>
        <v>91.704318557206051</v>
      </c>
      <c r="G17" s="557"/>
      <c r="H17" s="738"/>
      <c r="I17" s="555"/>
      <c r="J17" s="555"/>
      <c r="K17" s="555"/>
      <c r="L17" s="555"/>
      <c r="M17" s="555"/>
      <c r="N17" s="555"/>
      <c r="O17" s="555"/>
      <c r="P17" s="555"/>
      <c r="Q17" s="555"/>
    </row>
    <row r="18" spans="1:17" s="558" customFormat="1">
      <c r="A18" s="560" t="s">
        <v>206</v>
      </c>
      <c r="B18" s="338" t="s">
        <v>197</v>
      </c>
      <c r="C18" s="338"/>
      <c r="D18" s="336">
        <v>132229128</v>
      </c>
      <c r="E18" s="336">
        <v>37067868</v>
      </c>
      <c r="F18" s="758">
        <f t="shared" si="0"/>
        <v>28.033057890240343</v>
      </c>
      <c r="G18" s="557"/>
      <c r="H18" s="555"/>
      <c r="I18" s="555"/>
      <c r="J18" s="555"/>
      <c r="K18" s="555"/>
      <c r="L18" s="555"/>
      <c r="M18" s="555"/>
      <c r="N18" s="555"/>
      <c r="O18" s="555"/>
      <c r="P18" s="555"/>
      <c r="Q18" s="555"/>
    </row>
    <row r="19" spans="1:17" s="558" customFormat="1">
      <c r="A19" s="560" t="s">
        <v>196</v>
      </c>
      <c r="B19" s="338" t="s">
        <v>577</v>
      </c>
      <c r="C19" s="338"/>
      <c r="D19" s="336">
        <v>4004000</v>
      </c>
      <c r="E19" s="336">
        <v>4004000</v>
      </c>
      <c r="F19" s="758"/>
      <c r="G19" s="557"/>
      <c r="H19" s="555"/>
      <c r="I19" s="555"/>
      <c r="J19" s="555"/>
      <c r="K19" s="555"/>
      <c r="L19" s="555"/>
      <c r="M19" s="555"/>
      <c r="N19" s="555"/>
      <c r="O19" s="555"/>
      <c r="P19" s="555"/>
      <c r="Q19" s="555"/>
    </row>
    <row r="20" spans="1:17" s="565" customFormat="1">
      <c r="A20" s="551" t="s">
        <v>198</v>
      </c>
      <c r="B20" s="1819" t="s">
        <v>199</v>
      </c>
      <c r="C20" s="1820"/>
      <c r="D20" s="552">
        <f>SUM(D13+D17+D18+D19)</f>
        <v>7022917955</v>
      </c>
      <c r="E20" s="552">
        <f>SUM(E13+E17+E18+E19)</f>
        <v>6837441368</v>
      </c>
      <c r="F20" s="758">
        <f t="shared" si="0"/>
        <v>97.358981150164965</v>
      </c>
      <c r="G20" s="556"/>
      <c r="H20" s="556"/>
      <c r="I20" s="556"/>
      <c r="J20" s="556"/>
      <c r="K20" s="556"/>
      <c r="L20" s="556"/>
      <c r="M20" s="556"/>
      <c r="N20" s="556"/>
      <c r="O20" s="556"/>
      <c r="P20" s="556"/>
      <c r="Q20" s="556"/>
    </row>
    <row r="21" spans="1:17" s="558" customFormat="1">
      <c r="A21" s="560" t="s">
        <v>200</v>
      </c>
      <c r="B21" s="338" t="s">
        <v>709</v>
      </c>
      <c r="C21" s="338"/>
      <c r="D21" s="338">
        <v>7455000</v>
      </c>
      <c r="E21" s="338">
        <v>14621000</v>
      </c>
      <c r="F21" s="758">
        <f t="shared" si="0"/>
        <v>196.12340710932261</v>
      </c>
      <c r="G21" s="555"/>
      <c r="H21" s="555"/>
      <c r="I21" s="555"/>
      <c r="J21" s="555"/>
      <c r="K21" s="555"/>
      <c r="L21" s="555"/>
      <c r="M21" s="555"/>
      <c r="N21" s="555"/>
      <c r="O21" s="555"/>
      <c r="P21" s="555"/>
      <c r="Q21" s="555"/>
    </row>
    <row r="22" spans="1:17" s="565" customFormat="1">
      <c r="A22" s="551" t="s">
        <v>201</v>
      </c>
      <c r="B22" s="1819" t="s">
        <v>202</v>
      </c>
      <c r="C22" s="1820"/>
      <c r="D22" s="552">
        <f>SUM(D21)</f>
        <v>7455000</v>
      </c>
      <c r="E22" s="552">
        <f>SUM(E21)</f>
        <v>14621000</v>
      </c>
      <c r="F22" s="758">
        <f t="shared" si="0"/>
        <v>196.12340710932261</v>
      </c>
      <c r="G22" s="556"/>
      <c r="H22" s="556"/>
      <c r="I22" s="556"/>
      <c r="J22" s="556"/>
      <c r="K22" s="556"/>
      <c r="L22" s="556"/>
      <c r="M22" s="556"/>
      <c r="N22" s="556"/>
      <c r="O22" s="556"/>
      <c r="P22" s="556"/>
      <c r="Q22" s="556"/>
    </row>
    <row r="23" spans="1:17" s="565" customFormat="1">
      <c r="A23" s="551" t="s">
        <v>203</v>
      </c>
      <c r="B23" s="1819" t="s">
        <v>578</v>
      </c>
      <c r="C23" s="1820"/>
      <c r="D23" s="552">
        <v>0</v>
      </c>
      <c r="E23" s="552">
        <v>0</v>
      </c>
      <c r="F23" s="758"/>
      <c r="G23" s="556"/>
      <c r="H23" s="556"/>
      <c r="I23" s="556"/>
      <c r="J23" s="556"/>
      <c r="K23" s="556"/>
      <c r="L23" s="556"/>
      <c r="M23" s="556"/>
      <c r="N23" s="556"/>
      <c r="O23" s="556"/>
      <c r="P23" s="556"/>
      <c r="Q23" s="556"/>
    </row>
    <row r="24" spans="1:17" s="565" customFormat="1" ht="25.5" customHeight="1">
      <c r="A24" s="566" t="s">
        <v>204</v>
      </c>
      <c r="B24" s="1813" t="s">
        <v>579</v>
      </c>
      <c r="C24" s="1814"/>
      <c r="D24" s="552">
        <v>7035753407</v>
      </c>
      <c r="E24" s="552">
        <f>SUM(E9+E20+E22+E23)</f>
        <v>6854813101</v>
      </c>
      <c r="F24" s="759">
        <f t="shared" si="0"/>
        <v>97.428273909941481</v>
      </c>
      <c r="G24" s="556"/>
      <c r="H24" s="556"/>
      <c r="I24" s="556"/>
      <c r="J24" s="556"/>
      <c r="K24" s="556"/>
      <c r="L24" s="556"/>
      <c r="M24" s="556"/>
      <c r="N24" s="556"/>
      <c r="O24" s="556"/>
      <c r="P24" s="556"/>
      <c r="Q24" s="556"/>
    </row>
    <row r="25" spans="1:17" s="564" customFormat="1" ht="25.5" customHeight="1">
      <c r="A25" s="562" t="s">
        <v>710</v>
      </c>
      <c r="B25" s="1817" t="s">
        <v>711</v>
      </c>
      <c r="C25" s="1818"/>
      <c r="D25" s="563">
        <v>6186192</v>
      </c>
      <c r="E25" s="563">
        <v>5024866</v>
      </c>
      <c r="F25" s="758">
        <f t="shared" si="0"/>
        <v>81.22712647780736</v>
      </c>
      <c r="G25" s="739"/>
      <c r="H25" s="739"/>
      <c r="I25" s="739"/>
      <c r="J25" s="739"/>
      <c r="K25" s="739"/>
      <c r="L25" s="739"/>
      <c r="M25" s="739"/>
      <c r="N25" s="739"/>
      <c r="O25" s="739"/>
      <c r="P25" s="739"/>
      <c r="Q25" s="739"/>
    </row>
    <row r="26" spans="1:17" s="558" customFormat="1">
      <c r="A26" s="567" t="s">
        <v>191</v>
      </c>
      <c r="B26" s="338" t="s">
        <v>205</v>
      </c>
      <c r="C26" s="338"/>
      <c r="D26" s="563">
        <v>6186192</v>
      </c>
      <c r="E26" s="563">
        <v>5024866</v>
      </c>
      <c r="F26" s="758">
        <f t="shared" si="0"/>
        <v>81.22712647780736</v>
      </c>
      <c r="G26" s="555"/>
      <c r="H26" s="555"/>
      <c r="I26" s="555"/>
      <c r="J26" s="555"/>
      <c r="K26" s="555"/>
      <c r="L26" s="555"/>
      <c r="M26" s="555"/>
      <c r="N26" s="555"/>
      <c r="O26" s="555"/>
      <c r="P26" s="555"/>
      <c r="Q26" s="555"/>
    </row>
    <row r="27" spans="1:17" s="558" customFormat="1">
      <c r="A27" s="567" t="s">
        <v>207</v>
      </c>
      <c r="B27" s="338" t="s">
        <v>208</v>
      </c>
      <c r="C27" s="338"/>
      <c r="D27" s="338">
        <v>0</v>
      </c>
      <c r="E27" s="338">
        <v>0</v>
      </c>
      <c r="F27" s="758"/>
      <c r="G27" s="555"/>
      <c r="H27" s="555"/>
      <c r="I27" s="555"/>
      <c r="J27" s="555"/>
      <c r="K27" s="555"/>
      <c r="L27" s="555"/>
      <c r="M27" s="555"/>
      <c r="N27" s="555"/>
      <c r="O27" s="555"/>
      <c r="P27" s="555"/>
      <c r="Q27" s="555"/>
    </row>
    <row r="28" spans="1:17" s="565" customFormat="1" ht="26.25" customHeight="1">
      <c r="A28" s="566" t="s">
        <v>210</v>
      </c>
      <c r="B28" s="1813" t="s">
        <v>580</v>
      </c>
      <c r="C28" s="1814"/>
      <c r="D28" s="552">
        <f>SUM(D26:D27)</f>
        <v>6186192</v>
      </c>
      <c r="E28" s="552">
        <f>SUM(E26:E27)</f>
        <v>5024866</v>
      </c>
      <c r="F28" s="759">
        <f t="shared" si="0"/>
        <v>81.22712647780736</v>
      </c>
      <c r="G28" s="556"/>
      <c r="H28" s="556"/>
      <c r="I28" s="556"/>
      <c r="J28" s="556"/>
      <c r="K28" s="556"/>
      <c r="L28" s="556"/>
      <c r="M28" s="556"/>
      <c r="N28" s="556"/>
      <c r="O28" s="556"/>
      <c r="P28" s="556"/>
      <c r="Q28" s="556"/>
    </row>
    <row r="29" spans="1:17" s="558" customFormat="1">
      <c r="A29" s="567" t="s">
        <v>191</v>
      </c>
      <c r="B29" s="338" t="s">
        <v>581</v>
      </c>
      <c r="C29" s="338"/>
      <c r="D29" s="338">
        <v>0</v>
      </c>
      <c r="E29" s="338">
        <v>0</v>
      </c>
      <c r="F29" s="758"/>
      <c r="G29" s="555"/>
      <c r="H29" s="555"/>
      <c r="I29" s="555"/>
      <c r="J29" s="555"/>
      <c r="K29" s="555"/>
      <c r="L29" s="555"/>
      <c r="M29" s="555"/>
      <c r="N29" s="555"/>
      <c r="O29" s="555"/>
      <c r="P29" s="555"/>
      <c r="Q29" s="555"/>
    </row>
    <row r="30" spans="1:17" s="558" customFormat="1">
      <c r="A30" s="567" t="s">
        <v>198</v>
      </c>
      <c r="B30" s="338" t="s">
        <v>582</v>
      </c>
      <c r="C30" s="338"/>
      <c r="D30" s="338">
        <v>4204655</v>
      </c>
      <c r="E30" s="338">
        <v>14284261</v>
      </c>
      <c r="F30" s="758">
        <f t="shared" si="0"/>
        <v>339.72492392360374</v>
      </c>
    </row>
    <row r="31" spans="1:17" s="558" customFormat="1">
      <c r="A31" s="567" t="s">
        <v>201</v>
      </c>
      <c r="B31" s="338" t="s">
        <v>583</v>
      </c>
      <c r="C31" s="338"/>
      <c r="D31" s="338">
        <v>435690933</v>
      </c>
      <c r="E31" s="338">
        <v>752728967</v>
      </c>
      <c r="F31" s="758">
        <f t="shared" si="0"/>
        <v>172.76672750956698</v>
      </c>
    </row>
    <row r="32" spans="1:17">
      <c r="A32" s="567" t="s">
        <v>203</v>
      </c>
      <c r="B32" s="545" t="s">
        <v>584</v>
      </c>
      <c r="C32" s="546"/>
      <c r="D32" s="548">
        <v>0</v>
      </c>
      <c r="E32" s="548">
        <v>0</v>
      </c>
      <c r="F32" s="758"/>
    </row>
    <row r="33" spans="1:6">
      <c r="A33" s="567" t="s">
        <v>209</v>
      </c>
      <c r="B33" s="545" t="s">
        <v>585</v>
      </c>
      <c r="C33" s="546"/>
      <c r="D33" s="548">
        <v>0</v>
      </c>
      <c r="E33" s="548">
        <v>0</v>
      </c>
      <c r="F33" s="758"/>
    </row>
    <row r="34" spans="1:6" s="565" customFormat="1">
      <c r="A34" s="565" t="s">
        <v>586</v>
      </c>
      <c r="B34" s="1819" t="s">
        <v>587</v>
      </c>
      <c r="C34" s="1820"/>
      <c r="D34" s="552">
        <f>SUM(D29:D33)</f>
        <v>439895588</v>
      </c>
      <c r="E34" s="552">
        <f>SUM(E29:E33)</f>
        <v>767013228</v>
      </c>
      <c r="F34" s="759">
        <f t="shared" si="0"/>
        <v>174.36256441835465</v>
      </c>
    </row>
    <row r="35" spans="1:6">
      <c r="A35" s="1065" t="s">
        <v>191</v>
      </c>
      <c r="B35" s="549" t="s">
        <v>593</v>
      </c>
      <c r="C35" s="1069"/>
      <c r="D35" s="1070">
        <v>28228611</v>
      </c>
      <c r="E35" s="1070">
        <v>27368079</v>
      </c>
      <c r="F35" s="758">
        <f t="shared" si="0"/>
        <v>96.951560953530446</v>
      </c>
    </row>
    <row r="36" spans="1:6">
      <c r="A36" s="1065" t="s">
        <v>207</v>
      </c>
      <c r="B36" s="549" t="s">
        <v>594</v>
      </c>
      <c r="C36" s="1069"/>
      <c r="D36" s="1070">
        <v>72460070</v>
      </c>
      <c r="E36" s="1070">
        <v>96668630</v>
      </c>
      <c r="F36" s="758">
        <f t="shared" si="0"/>
        <v>133.40951782133251</v>
      </c>
    </row>
    <row r="37" spans="1:6">
      <c r="A37" s="1065" t="s">
        <v>201</v>
      </c>
      <c r="B37" s="547" t="s">
        <v>595</v>
      </c>
      <c r="C37" s="1071"/>
      <c r="D37" s="1070">
        <v>1473592</v>
      </c>
      <c r="E37" s="1070">
        <v>1834980</v>
      </c>
      <c r="F37" s="758">
        <f t="shared" si="0"/>
        <v>124.5242916628212</v>
      </c>
    </row>
    <row r="38" spans="1:6">
      <c r="A38" s="1066" t="s">
        <v>588</v>
      </c>
      <c r="B38" s="1821" t="s">
        <v>589</v>
      </c>
      <c r="C38" s="1822"/>
      <c r="D38" s="550">
        <f>SUM(D35:D37)</f>
        <v>102162273</v>
      </c>
      <c r="E38" s="550">
        <f>SUM(E35:E37)</f>
        <v>125871689</v>
      </c>
      <c r="F38" s="759">
        <f t="shared" si="0"/>
        <v>123.20760423958068</v>
      </c>
    </row>
    <row r="39" spans="1:6" ht="25.5" customHeight="1">
      <c r="A39" s="1066" t="s">
        <v>590</v>
      </c>
      <c r="B39" s="1815" t="s">
        <v>591</v>
      </c>
      <c r="C39" s="1815"/>
      <c r="D39" s="550">
        <v>-6499265</v>
      </c>
      <c r="E39" s="550">
        <v>1972252</v>
      </c>
      <c r="F39" s="759">
        <f t="shared" si="0"/>
        <v>-30.345769867823513</v>
      </c>
    </row>
    <row r="40" spans="1:6">
      <c r="A40" s="1066" t="s">
        <v>592</v>
      </c>
      <c r="B40" s="1816" t="s">
        <v>734</v>
      </c>
      <c r="C40" s="1816"/>
      <c r="D40" s="550">
        <v>0</v>
      </c>
      <c r="E40" s="550">
        <v>0</v>
      </c>
      <c r="F40" s="759"/>
    </row>
    <row r="41" spans="1:6">
      <c r="A41" s="1066"/>
      <c r="B41" s="1811" t="s">
        <v>211</v>
      </c>
      <c r="C41" s="1811"/>
      <c r="D41" s="550">
        <f>SUM(D24+D28+D34+D38+D39+D40)</f>
        <v>7577498195</v>
      </c>
      <c r="E41" s="550">
        <f>SUM(E24+E28+E34+E38+E39+E40)</f>
        <v>7754695136</v>
      </c>
      <c r="F41" s="759">
        <f t="shared" si="0"/>
        <v>102.33846233202566</v>
      </c>
    </row>
    <row r="43" spans="1:6" s="1067" customFormat="1">
      <c r="E43" s="1072"/>
    </row>
    <row r="44" spans="1:6" s="1067" customFormat="1">
      <c r="D44" s="1073"/>
      <c r="E44" s="1072"/>
    </row>
    <row r="45" spans="1:6" s="1067" customFormat="1">
      <c r="E45" s="1072"/>
    </row>
    <row r="46" spans="1:6" s="1067" customFormat="1">
      <c r="E46" s="1072"/>
    </row>
    <row r="47" spans="1:6" s="1067" customFormat="1">
      <c r="E47" s="1072"/>
    </row>
    <row r="48" spans="1:6" s="1067" customFormat="1">
      <c r="E48" s="1072"/>
    </row>
    <row r="49" spans="5:5" s="1067" customFormat="1">
      <c r="E49" s="1072"/>
    </row>
    <row r="50" spans="5:5" s="1067" customFormat="1">
      <c r="E50" s="1072"/>
    </row>
    <row r="51" spans="5:5" s="1067" customFormat="1">
      <c r="E51" s="1072"/>
    </row>
    <row r="52" spans="5:5" s="1067" customFormat="1">
      <c r="E52" s="1072"/>
    </row>
    <row r="53" spans="5:5" s="1067" customFormat="1">
      <c r="E53" s="1072"/>
    </row>
    <row r="54" spans="5:5" s="1067" customFormat="1">
      <c r="E54" s="1072"/>
    </row>
    <row r="55" spans="5:5" s="1067" customFormat="1">
      <c r="E55" s="1072"/>
    </row>
    <row r="56" spans="5:5" s="1067" customFormat="1">
      <c r="E56" s="1072"/>
    </row>
    <row r="57" spans="5:5" s="1067" customFormat="1">
      <c r="E57" s="1072"/>
    </row>
    <row r="58" spans="5:5" s="1067" customFormat="1">
      <c r="E58" s="1072"/>
    </row>
    <row r="59" spans="5:5" s="1067" customFormat="1">
      <c r="E59" s="1072"/>
    </row>
    <row r="60" spans="5:5" s="1067" customFormat="1">
      <c r="E60" s="1072"/>
    </row>
    <row r="61" spans="5:5" s="1067" customFormat="1">
      <c r="E61" s="1072"/>
    </row>
    <row r="62" spans="5:5" s="1067" customFormat="1">
      <c r="E62" s="1072"/>
    </row>
    <row r="63" spans="5:5" s="1067" customFormat="1">
      <c r="E63" s="1072"/>
    </row>
    <row r="64" spans="5:5" s="1067" customFormat="1">
      <c r="E64" s="1072"/>
    </row>
    <row r="65" spans="5:5" s="1067" customFormat="1">
      <c r="E65" s="1072"/>
    </row>
    <row r="66" spans="5:5" s="1067" customFormat="1">
      <c r="E66" s="1072"/>
    </row>
    <row r="67" spans="5:5" s="1067" customFormat="1">
      <c r="E67" s="1072"/>
    </row>
    <row r="68" spans="5:5" s="1067" customFormat="1">
      <c r="E68" s="1072"/>
    </row>
    <row r="69" spans="5:5" s="1067" customFormat="1">
      <c r="E69" s="1072"/>
    </row>
    <row r="70" spans="5:5" s="1067" customFormat="1">
      <c r="E70" s="1072"/>
    </row>
    <row r="71" spans="5:5" s="1067" customFormat="1">
      <c r="E71" s="1072"/>
    </row>
    <row r="72" spans="5:5" s="1067" customFormat="1">
      <c r="E72" s="1072"/>
    </row>
    <row r="73" spans="5:5" s="1067" customFormat="1">
      <c r="E73" s="1072"/>
    </row>
    <row r="74" spans="5:5" s="1067" customFormat="1">
      <c r="E74" s="1072"/>
    </row>
    <row r="75" spans="5:5" s="1067" customFormat="1">
      <c r="E75" s="1072"/>
    </row>
    <row r="76" spans="5:5" s="1067" customFormat="1">
      <c r="E76" s="1072"/>
    </row>
    <row r="77" spans="5:5" s="1067" customFormat="1">
      <c r="E77" s="1072"/>
    </row>
    <row r="78" spans="5:5" s="1067" customFormat="1">
      <c r="E78" s="1072"/>
    </row>
    <row r="79" spans="5:5" s="1067" customFormat="1">
      <c r="E79" s="1072"/>
    </row>
    <row r="80" spans="5:5" s="1067" customFormat="1">
      <c r="E80" s="1072"/>
    </row>
    <row r="81" spans="5:5" s="1067" customFormat="1">
      <c r="E81" s="1072"/>
    </row>
    <row r="82" spans="5:5" s="1067" customFormat="1">
      <c r="E82" s="1072"/>
    </row>
    <row r="83" spans="5:5" s="1067" customFormat="1">
      <c r="E83" s="1072"/>
    </row>
    <row r="84" spans="5:5" s="1067" customFormat="1">
      <c r="E84" s="1072"/>
    </row>
    <row r="85" spans="5:5" s="1067" customFormat="1">
      <c r="E85" s="1072"/>
    </row>
    <row r="86" spans="5:5" s="1067" customFormat="1">
      <c r="E86" s="1072"/>
    </row>
    <row r="87" spans="5:5" s="1067" customFormat="1">
      <c r="E87" s="1072"/>
    </row>
    <row r="88" spans="5:5" s="1067" customFormat="1">
      <c r="E88" s="1072"/>
    </row>
    <row r="89" spans="5:5" s="1067" customFormat="1">
      <c r="E89" s="1072"/>
    </row>
    <row r="90" spans="5:5" s="1067" customFormat="1">
      <c r="E90" s="1072"/>
    </row>
    <row r="91" spans="5:5" s="1067" customFormat="1">
      <c r="E91" s="1072"/>
    </row>
    <row r="92" spans="5:5" s="1067" customFormat="1">
      <c r="E92" s="1072"/>
    </row>
    <row r="93" spans="5:5" s="1067" customFormat="1">
      <c r="E93" s="1072"/>
    </row>
    <row r="94" spans="5:5" s="1067" customFormat="1">
      <c r="E94" s="1072"/>
    </row>
    <row r="95" spans="5:5" s="1067" customFormat="1">
      <c r="E95" s="1072"/>
    </row>
    <row r="96" spans="5:5" s="1067" customFormat="1">
      <c r="E96" s="1072"/>
    </row>
    <row r="97" spans="5:5" s="1067" customFormat="1">
      <c r="E97" s="1072"/>
    </row>
    <row r="98" spans="5:5" s="1067" customFormat="1">
      <c r="E98" s="1072"/>
    </row>
    <row r="99" spans="5:5" s="1067" customFormat="1">
      <c r="E99" s="1072"/>
    </row>
    <row r="100" spans="5:5" s="1067" customFormat="1">
      <c r="E100" s="1072"/>
    </row>
    <row r="101" spans="5:5" s="1067" customFormat="1">
      <c r="E101" s="1072"/>
    </row>
    <row r="102" spans="5:5" s="1067" customFormat="1">
      <c r="E102" s="1072"/>
    </row>
  </sheetData>
  <mergeCells count="14">
    <mergeCell ref="A1:E1"/>
    <mergeCell ref="B41:C41"/>
    <mergeCell ref="D3:E3"/>
    <mergeCell ref="B24:C24"/>
    <mergeCell ref="B28:C28"/>
    <mergeCell ref="B39:C39"/>
    <mergeCell ref="B40:C40"/>
    <mergeCell ref="B25:C25"/>
    <mergeCell ref="B9:C9"/>
    <mergeCell ref="B20:C20"/>
    <mergeCell ref="B22:C22"/>
    <mergeCell ref="B23:C23"/>
    <mergeCell ref="B34:C34"/>
    <mergeCell ref="B38:C38"/>
  </mergeCells>
  <printOptions horizontalCentered="1"/>
  <pageMargins left="0.78740157480314965" right="0.82677165354330717" top="1.1023622047244095" bottom="0.98425196850393704" header="0.78740157480314965" footer="0.78740157480314965"/>
  <pageSetup paperSize="9" scale="99" orientation="portrait" horizontalDpi="300" verticalDpi="300" r:id="rId1"/>
  <headerFooter alignWithMargins="0">
    <oddHeader>&amp;C&amp;"Times New Roman CE,Félkövér"                                                                                           7. tájékoztató tábla a 4/2026.(V.28.) önkormányzati rendelethez</oddHeader>
    <oddFooter>&amp;C&amp;P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H1" sqref="H1"/>
    </sheetView>
  </sheetViews>
  <sheetFormatPr defaultRowHeight="12.75"/>
  <cols>
    <col min="1" max="1" width="53.6640625" style="242" customWidth="1"/>
    <col min="2" max="2" width="6.1640625" style="253" customWidth="1"/>
    <col min="3" max="3" width="18.83203125" style="253" customWidth="1"/>
    <col min="4" max="4" width="22.1640625" style="241" customWidth="1"/>
    <col min="5" max="5" width="10.1640625" style="241" customWidth="1"/>
    <col min="6" max="16384" width="9.33203125" style="241"/>
  </cols>
  <sheetData>
    <row r="1" spans="1:5" ht="32.25" customHeight="1">
      <c r="A1" s="1823" t="s">
        <v>599</v>
      </c>
      <c r="B1" s="1823"/>
      <c r="C1" s="1823"/>
      <c r="D1" s="1823"/>
    </row>
    <row r="2" spans="1:5" ht="15.75">
      <c r="A2" s="1824" t="s">
        <v>914</v>
      </c>
      <c r="B2" s="1824"/>
      <c r="C2" s="1824"/>
      <c r="D2" s="1824"/>
    </row>
    <row r="4" spans="1:5" ht="13.5" thickBot="1">
      <c r="C4" s="320"/>
      <c r="D4" s="320" t="s">
        <v>868</v>
      </c>
    </row>
    <row r="5" spans="1:5" s="243" customFormat="1" ht="37.5" customHeight="1">
      <c r="A5" s="321" t="s">
        <v>174</v>
      </c>
      <c r="B5" s="322" t="s">
        <v>170</v>
      </c>
      <c r="C5" s="570" t="s">
        <v>602</v>
      </c>
      <c r="D5" s="760" t="s">
        <v>603</v>
      </c>
      <c r="E5" s="777" t="s">
        <v>733</v>
      </c>
    </row>
    <row r="6" spans="1:5" s="246" customFormat="1" ht="13.5" thickBot="1">
      <c r="A6" s="244" t="s">
        <v>175</v>
      </c>
      <c r="B6" s="245" t="s">
        <v>176</v>
      </c>
      <c r="C6" s="569" t="s">
        <v>177</v>
      </c>
      <c r="D6" s="569" t="s">
        <v>604</v>
      </c>
      <c r="E6" s="776" t="s">
        <v>735</v>
      </c>
    </row>
    <row r="7" spans="1:5" ht="15.75" customHeight="1">
      <c r="A7" s="247" t="s">
        <v>565</v>
      </c>
      <c r="B7" s="248" t="s">
        <v>171</v>
      </c>
      <c r="C7" s="761">
        <v>5064455659</v>
      </c>
      <c r="D7" s="761">
        <v>5064455659</v>
      </c>
      <c r="E7" s="772">
        <f>D7/C7*100</f>
        <v>100</v>
      </c>
    </row>
    <row r="8" spans="1:5" ht="15.75" customHeight="1">
      <c r="A8" s="249" t="s">
        <v>566</v>
      </c>
      <c r="B8" s="250" t="s">
        <v>172</v>
      </c>
      <c r="C8" s="761">
        <v>740394542</v>
      </c>
      <c r="D8" s="761">
        <v>762751633</v>
      </c>
      <c r="E8" s="773">
        <f>D8/C8*100</f>
        <v>103.01961855899255</v>
      </c>
    </row>
    <row r="9" spans="1:5" ht="15.75" customHeight="1">
      <c r="A9" s="249" t="s">
        <v>642</v>
      </c>
      <c r="B9" s="250" t="s">
        <v>173</v>
      </c>
      <c r="C9" s="762">
        <v>84406327</v>
      </c>
      <c r="D9" s="762">
        <v>84406327</v>
      </c>
      <c r="E9" s="773">
        <f>D9/C9*100</f>
        <v>100</v>
      </c>
    </row>
    <row r="10" spans="1:5" ht="15.75" customHeight="1">
      <c r="A10" s="249" t="s">
        <v>567</v>
      </c>
      <c r="B10" s="250" t="s">
        <v>33</v>
      </c>
      <c r="C10" s="762">
        <v>-2750582220</v>
      </c>
      <c r="D10" s="762">
        <v>-2905452387</v>
      </c>
      <c r="E10" s="773">
        <f>D10/C10*100</f>
        <v>105.63045037788399</v>
      </c>
    </row>
    <row r="11" spans="1:5" ht="15.75" customHeight="1">
      <c r="A11" s="249" t="s">
        <v>568</v>
      </c>
      <c r="B11" s="250" t="s">
        <v>12</v>
      </c>
      <c r="C11" s="762">
        <v>4004000</v>
      </c>
      <c r="D11" s="762">
        <v>4004000</v>
      </c>
      <c r="E11" s="892" t="s">
        <v>730</v>
      </c>
    </row>
    <row r="12" spans="1:5" ht="15.75" customHeight="1">
      <c r="A12" s="249" t="s">
        <v>569</v>
      </c>
      <c r="B12" s="250" t="s">
        <v>13</v>
      </c>
      <c r="C12" s="762">
        <v>-154870167</v>
      </c>
      <c r="D12" s="762">
        <v>-17862573</v>
      </c>
      <c r="E12" s="773">
        <f>D12/C12*100</f>
        <v>11.533901813381528</v>
      </c>
    </row>
    <row r="13" spans="1:5" ht="15.75" customHeight="1">
      <c r="A13" s="251" t="s">
        <v>564</v>
      </c>
      <c r="B13" s="250" t="s">
        <v>34</v>
      </c>
      <c r="C13" s="763">
        <f>SUM(C7:C12)</f>
        <v>2987808141</v>
      </c>
      <c r="D13" s="763">
        <f>SUM(D7:D12)</f>
        <v>2992302659</v>
      </c>
      <c r="E13" s="773">
        <f t="shared" ref="E13:E20" si="0">D13/C13*100</f>
        <v>100.15042860143275</v>
      </c>
    </row>
    <row r="14" spans="1:5" s="542" customFormat="1" ht="15.75" customHeight="1">
      <c r="A14" s="543" t="s">
        <v>570</v>
      </c>
      <c r="B14" s="250" t="s">
        <v>15</v>
      </c>
      <c r="C14" s="764">
        <v>18635893</v>
      </c>
      <c r="D14" s="764">
        <v>10414388</v>
      </c>
      <c r="E14" s="773">
        <f t="shared" si="0"/>
        <v>55.883493213874971</v>
      </c>
    </row>
    <row r="15" spans="1:5" ht="15.75" customHeight="1">
      <c r="A15" s="249" t="s">
        <v>571</v>
      </c>
      <c r="B15" s="250" t="s">
        <v>35</v>
      </c>
      <c r="C15" s="765">
        <v>60159064</v>
      </c>
      <c r="D15" s="765">
        <v>70111504</v>
      </c>
      <c r="E15" s="773">
        <f t="shared" si="0"/>
        <v>116.54354196734178</v>
      </c>
    </row>
    <row r="16" spans="1:5" ht="15.75" customHeight="1">
      <c r="A16" s="249" t="s">
        <v>572</v>
      </c>
      <c r="B16" s="250" t="s">
        <v>16</v>
      </c>
      <c r="C16" s="765">
        <v>46768507</v>
      </c>
      <c r="D16" s="765">
        <v>40625862</v>
      </c>
      <c r="E16" s="773">
        <f t="shared" si="0"/>
        <v>86.865851843421055</v>
      </c>
    </row>
    <row r="17" spans="1:6" s="544" customFormat="1" ht="15.75" customHeight="1">
      <c r="A17" s="541" t="s">
        <v>606</v>
      </c>
      <c r="B17" s="250" t="s">
        <v>17</v>
      </c>
      <c r="C17" s="905">
        <f>SUM(C14:C16)</f>
        <v>125563464</v>
      </c>
      <c r="D17" s="906">
        <f>SUM(D14:D16)</f>
        <v>121151754</v>
      </c>
      <c r="E17" s="773">
        <f t="shared" si="0"/>
        <v>96.486469981427078</v>
      </c>
    </row>
    <row r="18" spans="1:6" s="544" customFormat="1" ht="15.75" customHeight="1">
      <c r="A18" s="541" t="s">
        <v>736</v>
      </c>
      <c r="B18" s="250" t="s">
        <v>18</v>
      </c>
      <c r="C18" s="766">
        <v>0</v>
      </c>
      <c r="D18" s="766">
        <v>0</v>
      </c>
      <c r="E18" s="778" t="s">
        <v>730</v>
      </c>
    </row>
    <row r="19" spans="1:6" s="544" customFormat="1" ht="15.75" customHeight="1" thickBot="1">
      <c r="A19" s="770" t="s">
        <v>605</v>
      </c>
      <c r="B19" s="614" t="s">
        <v>19</v>
      </c>
      <c r="C19" s="771">
        <v>4464126590</v>
      </c>
      <c r="D19" s="771">
        <v>4641240723</v>
      </c>
      <c r="E19" s="774">
        <f t="shared" si="0"/>
        <v>103.96749799606377</v>
      </c>
    </row>
    <row r="20" spans="1:6" ht="15.75" customHeight="1" thickBot="1">
      <c r="A20" s="767" t="s">
        <v>737</v>
      </c>
      <c r="B20" s="768" t="s">
        <v>20</v>
      </c>
      <c r="C20" s="769">
        <f>SUM(C13+C17+C18+C19)</f>
        <v>7577498195</v>
      </c>
      <c r="D20" s="769">
        <f>SUM(D13+D17+D18+D19)</f>
        <v>7754695136</v>
      </c>
      <c r="E20" s="775">
        <f t="shared" si="0"/>
        <v>102.33846233202566</v>
      </c>
    </row>
    <row r="21" spans="1:6" ht="15.75">
      <c r="A21" s="237"/>
      <c r="B21" s="238"/>
      <c r="C21" s="238"/>
      <c r="D21" s="239"/>
      <c r="E21" s="239"/>
      <c r="F21" s="239"/>
    </row>
    <row r="22" spans="1:6" ht="15.75">
      <c r="A22" s="237"/>
      <c r="B22" s="238"/>
      <c r="C22" s="238"/>
      <c r="D22" s="239"/>
      <c r="E22" s="239"/>
      <c r="F22" s="239"/>
    </row>
    <row r="23" spans="1:6" ht="15.75">
      <c r="A23" s="238"/>
      <c r="B23" s="238"/>
      <c r="C23" s="238"/>
      <c r="D23" s="239"/>
      <c r="E23" s="239"/>
      <c r="F23" s="239"/>
    </row>
    <row r="24" spans="1:6" ht="15.75">
      <c r="A24" s="319"/>
      <c r="B24" s="319"/>
      <c r="C24" s="319"/>
      <c r="D24" s="319"/>
      <c r="E24" s="252"/>
      <c r="F24" s="252"/>
    </row>
    <row r="25" spans="1:6" ht="15.75">
      <c r="A25" s="319"/>
      <c r="B25" s="319"/>
      <c r="C25" s="319"/>
      <c r="D25" s="319"/>
      <c r="E25" s="252"/>
      <c r="F25" s="252"/>
    </row>
  </sheetData>
  <mergeCells count="2">
    <mergeCell ref="A1:D1"/>
    <mergeCell ref="A2:D2"/>
  </mergeCells>
  <printOptions horizontalCentered="1"/>
  <pageMargins left="0.78740157480314965" right="0.78740157480314965" top="1.2598425196850394" bottom="0.98425196850393704" header="0.78740157480314965" footer="0.78740157480314965"/>
  <pageSetup paperSize="9" scale="87" orientation="landscape" verticalDpi="300" r:id="rId1"/>
  <headerFooter alignWithMargins="0">
    <oddHeader>&amp;L&amp;"Times New Roman,Félkövér dőlt"Létavértes Városi Önkormányzat&amp;R&amp;"Times New Roman CE,Félkövér dőlt"8. tájékoztató tábla a 4/2026. (V.28) önkormányzati rendelethez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E17"/>
  <sheetViews>
    <sheetView view="pageLayout" topLeftCell="B1" workbookViewId="0">
      <selection activeCell="G11" sqref="G11"/>
    </sheetView>
  </sheetViews>
  <sheetFormatPr defaultColWidth="12" defaultRowHeight="15.75"/>
  <cols>
    <col min="1" max="1" width="49.6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5" ht="48" customHeight="1">
      <c r="A1" s="1825" t="s">
        <v>958</v>
      </c>
      <c r="B1" s="1825"/>
      <c r="C1" s="1825"/>
      <c r="D1" s="318"/>
    </row>
    <row r="2" spans="1:5" ht="16.5" thickBot="1">
      <c r="D2" s="779" t="s">
        <v>618</v>
      </c>
    </row>
    <row r="3" spans="1:5" ht="43.5" customHeight="1" thickBot="1">
      <c r="A3" s="254" t="s">
        <v>41</v>
      </c>
      <c r="B3" s="255" t="s">
        <v>170</v>
      </c>
      <c r="C3" s="780" t="s">
        <v>738</v>
      </c>
      <c r="D3" s="786" t="s">
        <v>739</v>
      </c>
      <c r="E3" s="797" t="s">
        <v>733</v>
      </c>
    </row>
    <row r="4" spans="1:5" ht="15.75" customHeight="1">
      <c r="A4" s="781" t="s">
        <v>740</v>
      </c>
      <c r="B4" s="782" t="s">
        <v>748</v>
      </c>
      <c r="C4" s="787">
        <v>1026897591</v>
      </c>
      <c r="D4" s="787">
        <v>1072119720</v>
      </c>
      <c r="E4" s="796">
        <f>D4/C4*100</f>
        <v>104.40376230272021</v>
      </c>
    </row>
    <row r="5" spans="1:5" ht="31.5">
      <c r="A5" s="789" t="s">
        <v>741</v>
      </c>
      <c r="B5" s="784" t="s">
        <v>749</v>
      </c>
      <c r="C5" s="788">
        <v>25131554</v>
      </c>
      <c r="D5" s="788">
        <v>31077348</v>
      </c>
      <c r="E5" s="790">
        <f>D5/C5*100</f>
        <v>123.65868023919253</v>
      </c>
    </row>
    <row r="6" spans="1:5" ht="15.75" customHeight="1">
      <c r="A6" s="783" t="s">
        <v>742</v>
      </c>
      <c r="B6" s="784" t="s">
        <v>750</v>
      </c>
      <c r="C6" s="788">
        <v>0</v>
      </c>
      <c r="D6" s="788">
        <v>0</v>
      </c>
      <c r="E6" s="791" t="s">
        <v>730</v>
      </c>
    </row>
    <row r="7" spans="1:5" ht="31.5" customHeight="1">
      <c r="A7" s="789" t="s">
        <v>743</v>
      </c>
      <c r="B7" s="784" t="s">
        <v>751</v>
      </c>
      <c r="C7" s="788">
        <v>743017872</v>
      </c>
      <c r="D7" s="788">
        <v>743017872</v>
      </c>
      <c r="E7" s="790">
        <f>D7/C7*100</f>
        <v>100</v>
      </c>
    </row>
    <row r="8" spans="1:5" ht="31.5">
      <c r="A8" s="789" t="s">
        <v>744</v>
      </c>
      <c r="B8" s="784" t="s">
        <v>752</v>
      </c>
      <c r="C8" s="788">
        <v>0</v>
      </c>
      <c r="D8" s="788">
        <v>0</v>
      </c>
      <c r="E8" s="791" t="s">
        <v>730</v>
      </c>
    </row>
    <row r="9" spans="1:5" ht="15.75" customHeight="1">
      <c r="A9" s="783" t="s">
        <v>745</v>
      </c>
      <c r="B9" s="784" t="s">
        <v>753</v>
      </c>
      <c r="C9" s="788">
        <v>-8735146</v>
      </c>
      <c r="D9" s="788">
        <v>-2634169</v>
      </c>
      <c r="E9" s="840">
        <f>D9/C9*100</f>
        <v>30.155981365394464</v>
      </c>
    </row>
    <row r="10" spans="1:5" ht="15.75" customHeight="1">
      <c r="A10" s="785" t="s">
        <v>746</v>
      </c>
      <c r="B10" s="784" t="s">
        <v>754</v>
      </c>
      <c r="C10" s="788">
        <v>419354</v>
      </c>
      <c r="D10" s="788">
        <v>564791</v>
      </c>
      <c r="E10" s="840">
        <f>D10/C10*100</f>
        <v>134.68120013163102</v>
      </c>
    </row>
    <row r="11" spans="1:5" ht="15.75" customHeight="1" thickBot="1">
      <c r="A11" s="792" t="s">
        <v>747</v>
      </c>
      <c r="B11" s="793" t="s">
        <v>755</v>
      </c>
      <c r="C11" s="794">
        <v>0</v>
      </c>
      <c r="D11" s="794">
        <v>0</v>
      </c>
      <c r="E11" s="795" t="s">
        <v>730</v>
      </c>
    </row>
    <row r="13" spans="1:5">
      <c r="A13" s="237"/>
      <c r="B13" s="238"/>
      <c r="C13" s="323"/>
      <c r="D13" s="323"/>
    </row>
    <row r="14" spans="1:5">
      <c r="A14" s="237"/>
      <c r="B14" s="238"/>
      <c r="C14" s="240"/>
      <c r="D14" s="240"/>
    </row>
    <row r="15" spans="1:5">
      <c r="A15" s="238"/>
      <c r="B15" s="238"/>
      <c r="C15" s="323"/>
      <c r="D15" s="323"/>
    </row>
    <row r="16" spans="1:5">
      <c r="A16" s="252"/>
      <c r="B16" s="252"/>
    </row>
    <row r="17" spans="1:3">
      <c r="A17" s="252"/>
      <c r="B17" s="252"/>
      <c r="C17" s="252"/>
    </row>
  </sheetData>
  <mergeCells count="1">
    <mergeCell ref="A1:C1"/>
  </mergeCells>
  <printOptions horizontalCentered="1"/>
  <pageMargins left="0.78740157480314965" right="0.78740157480314965" top="1.1417322834645669" bottom="0.98425196850393704" header="0.78740157480314965" footer="0.78740157480314965"/>
  <pageSetup paperSize="9" scale="95" orientation="landscape" r:id="rId1"/>
  <headerFooter alignWithMargins="0">
    <oddHeader>&amp;L&amp;"Times New Roman,Félkövér dőlt"Létavértes Városi Önkormányzat&amp;R&amp;"Times New Roman,Félkövér dőlt"9. tájékoztató tábla a 4/2026.(V.28) önkormányzati rendelethez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F13" sqref="F13"/>
    </sheetView>
  </sheetViews>
  <sheetFormatPr defaultRowHeight="12.75"/>
  <cols>
    <col min="1" max="1" width="5.5" style="26" customWidth="1"/>
    <col min="2" max="2" width="31.33203125" style="26" customWidth="1"/>
    <col min="3" max="3" width="12.33203125" style="26" customWidth="1"/>
    <col min="4" max="4" width="11.5" style="26" customWidth="1"/>
    <col min="5" max="5" width="11.33203125" style="26" customWidth="1"/>
    <col min="6" max="6" width="11" style="26" customWidth="1"/>
    <col min="7" max="7" width="14.33203125" style="26" customWidth="1"/>
    <col min="8" max="16384" width="9.33203125" style="26"/>
  </cols>
  <sheetData>
    <row r="1" spans="1:7" ht="43.5" customHeight="1">
      <c r="A1" s="1826" t="s">
        <v>548</v>
      </c>
      <c r="B1" s="1826"/>
      <c r="C1" s="1826"/>
      <c r="D1" s="1826"/>
      <c r="E1" s="1826"/>
      <c r="F1" s="1826"/>
      <c r="G1" s="1826"/>
    </row>
    <row r="2" spans="1:7">
      <c r="C2" s="26" t="s">
        <v>924</v>
      </c>
    </row>
    <row r="3" spans="1:7" s="513" customFormat="1" ht="27" customHeight="1">
      <c r="A3" s="511" t="s">
        <v>549</v>
      </c>
      <c r="B3" s="512"/>
      <c r="C3" s="1827" t="s">
        <v>185</v>
      </c>
      <c r="D3" s="1827"/>
      <c r="E3" s="1827"/>
      <c r="F3" s="1827"/>
      <c r="G3" s="1827"/>
    </row>
    <row r="4" spans="1:7" s="513" customFormat="1" ht="15.75">
      <c r="A4" s="512"/>
      <c r="B4" s="512"/>
      <c r="C4" s="512"/>
      <c r="D4" s="512"/>
      <c r="E4" s="512"/>
      <c r="F4" s="512"/>
      <c r="G4" s="512"/>
    </row>
    <row r="5" spans="1:7" s="513" customFormat="1" ht="24.75" customHeight="1">
      <c r="A5" s="511" t="s">
        <v>550</v>
      </c>
      <c r="B5" s="512"/>
      <c r="C5" s="1828" t="s">
        <v>551</v>
      </c>
      <c r="D5" s="1828"/>
      <c r="E5" s="1828"/>
      <c r="F5" s="1828"/>
      <c r="G5" s="512"/>
    </row>
    <row r="6" spans="1:7" s="43" customFormat="1">
      <c r="A6" s="514"/>
      <c r="B6" s="514"/>
      <c r="C6" s="514"/>
      <c r="D6" s="514"/>
      <c r="E6" s="514"/>
      <c r="F6" s="514"/>
      <c r="G6" s="514"/>
    </row>
    <row r="7" spans="1:7" s="518" customFormat="1" ht="15" customHeight="1">
      <c r="A7" s="515" t="s">
        <v>925</v>
      </c>
      <c r="B7" s="516"/>
      <c r="C7" s="516"/>
      <c r="D7" s="517"/>
      <c r="E7" s="517"/>
      <c r="F7" s="517"/>
      <c r="G7" s="517"/>
    </row>
    <row r="8" spans="1:7" s="518" customFormat="1" ht="15" customHeight="1">
      <c r="A8" s="515" t="s">
        <v>607</v>
      </c>
      <c r="B8" s="517"/>
      <c r="C8" s="517"/>
      <c r="D8" s="517"/>
      <c r="E8" s="517"/>
      <c r="F8" s="517"/>
      <c r="G8" s="517" t="s">
        <v>659</v>
      </c>
    </row>
    <row r="9" spans="1:7" s="31" customFormat="1" ht="42" customHeight="1">
      <c r="A9" s="519" t="s">
        <v>126</v>
      </c>
      <c r="B9" s="520" t="s">
        <v>553</v>
      </c>
      <c r="C9" s="520" t="s">
        <v>554</v>
      </c>
      <c r="D9" s="520" t="s">
        <v>555</v>
      </c>
      <c r="E9" s="520" t="s">
        <v>556</v>
      </c>
      <c r="F9" s="520" t="s">
        <v>557</v>
      </c>
      <c r="G9" s="521" t="s">
        <v>117</v>
      </c>
    </row>
    <row r="10" spans="1:7" ht="24" customHeight="1">
      <c r="A10" s="522" t="s">
        <v>8</v>
      </c>
      <c r="B10" s="523" t="s">
        <v>558</v>
      </c>
      <c r="C10" s="524"/>
      <c r="D10" s="524"/>
      <c r="E10" s="524"/>
      <c r="F10" s="524"/>
      <c r="G10" s="525">
        <f t="shared" ref="G10:G16" si="0">SUM(C10:F10)</f>
        <v>0</v>
      </c>
    </row>
    <row r="11" spans="1:7" ht="24" customHeight="1">
      <c r="A11" s="526" t="s">
        <v>9</v>
      </c>
      <c r="B11" s="527" t="s">
        <v>145</v>
      </c>
      <c r="C11" s="528"/>
      <c r="D11" s="528"/>
      <c r="E11" s="528"/>
      <c r="F11" s="528"/>
      <c r="G11" s="529">
        <f t="shared" si="0"/>
        <v>0</v>
      </c>
    </row>
    <row r="12" spans="1:7" ht="24" customHeight="1">
      <c r="A12" s="526" t="s">
        <v>10</v>
      </c>
      <c r="B12" s="527" t="s">
        <v>146</v>
      </c>
      <c r="C12" s="528"/>
      <c r="D12" s="528"/>
      <c r="E12" s="528"/>
      <c r="F12" s="528"/>
      <c r="G12" s="529">
        <f t="shared" si="0"/>
        <v>0</v>
      </c>
    </row>
    <row r="13" spans="1:7" ht="24" customHeight="1">
      <c r="A13" s="526" t="s">
        <v>33</v>
      </c>
      <c r="B13" s="527" t="s">
        <v>147</v>
      </c>
      <c r="C13" s="528"/>
      <c r="D13" s="528"/>
      <c r="E13" s="528"/>
      <c r="F13" s="528"/>
      <c r="G13" s="529">
        <f t="shared" si="0"/>
        <v>0</v>
      </c>
    </row>
    <row r="14" spans="1:7" ht="24" customHeight="1">
      <c r="A14" s="526" t="s">
        <v>12</v>
      </c>
      <c r="B14" s="527" t="s">
        <v>148</v>
      </c>
      <c r="C14" s="528"/>
      <c r="D14" s="528"/>
      <c r="E14" s="528"/>
      <c r="F14" s="528"/>
      <c r="G14" s="529">
        <f t="shared" si="0"/>
        <v>0</v>
      </c>
    </row>
    <row r="15" spans="1:7" ht="24" customHeight="1">
      <c r="A15" s="530" t="s">
        <v>13</v>
      </c>
      <c r="B15" s="531" t="s">
        <v>559</v>
      </c>
      <c r="C15" s="532"/>
      <c r="D15" s="532"/>
      <c r="E15" s="532"/>
      <c r="F15" s="532"/>
      <c r="G15" s="533">
        <f t="shared" si="0"/>
        <v>0</v>
      </c>
    </row>
    <row r="16" spans="1:7" s="44" customFormat="1" ht="24" customHeight="1">
      <c r="A16" s="534" t="s">
        <v>34</v>
      </c>
      <c r="B16" s="535" t="s">
        <v>117</v>
      </c>
      <c r="C16" s="536">
        <f>SUM(C10:C15)</f>
        <v>0</v>
      </c>
      <c r="D16" s="536">
        <f>SUM(D10:D15)</f>
        <v>0</v>
      </c>
      <c r="E16" s="536">
        <f>SUM(E10:E15)</f>
        <v>0</v>
      </c>
      <c r="F16" s="536">
        <f>SUM(F10:F15)</f>
        <v>0</v>
      </c>
      <c r="G16" s="902">
        <f t="shared" si="0"/>
        <v>0</v>
      </c>
    </row>
    <row r="17" spans="1:7" s="43" customFormat="1">
      <c r="A17" s="514"/>
      <c r="B17" s="514"/>
      <c r="C17" s="514"/>
      <c r="D17" s="514"/>
      <c r="E17" s="514"/>
      <c r="F17" s="514"/>
      <c r="G17" s="514"/>
    </row>
    <row r="18" spans="1:7" s="43" customFormat="1">
      <c r="A18" s="514"/>
      <c r="B18" s="514"/>
      <c r="C18" s="514"/>
      <c r="D18" s="514"/>
      <c r="E18" s="514"/>
      <c r="F18" s="514"/>
      <c r="G18" s="514"/>
    </row>
    <row r="19" spans="1:7" s="43" customFormat="1">
      <c r="A19" s="514"/>
      <c r="B19" s="514"/>
      <c r="C19" s="514"/>
      <c r="D19" s="514"/>
      <c r="E19" s="514"/>
      <c r="F19" s="514"/>
      <c r="G19" s="514"/>
    </row>
    <row r="20" spans="1:7" s="43" customFormat="1" ht="15.75">
      <c r="A20" s="513" t="s">
        <v>927</v>
      </c>
      <c r="B20" s="514"/>
      <c r="C20" s="514"/>
      <c r="D20" s="514"/>
      <c r="E20" s="514"/>
      <c r="F20" s="514"/>
      <c r="G20" s="514"/>
    </row>
    <row r="21" spans="1:7" s="43" customFormat="1">
      <c r="A21" s="514"/>
      <c r="B21" s="514"/>
      <c r="C21" s="514"/>
      <c r="D21" s="514"/>
      <c r="E21" s="514"/>
      <c r="F21" s="514"/>
      <c r="G21" s="514"/>
    </row>
    <row r="22" spans="1:7">
      <c r="A22" s="514"/>
      <c r="B22" s="514"/>
      <c r="C22" s="514"/>
      <c r="D22" s="514"/>
      <c r="E22" s="514"/>
      <c r="F22" s="514"/>
      <c r="G22" s="514"/>
    </row>
    <row r="23" spans="1:7">
      <c r="A23" s="514"/>
      <c r="B23" s="514"/>
      <c r="C23" s="43"/>
      <c r="D23" s="43"/>
      <c r="E23" s="43"/>
      <c r="F23" s="43"/>
      <c r="G23" s="514"/>
    </row>
    <row r="24" spans="1:7" ht="13.5">
      <c r="A24" s="514"/>
      <c r="B24" s="514"/>
      <c r="C24" s="537"/>
      <c r="D24" s="538" t="s">
        <v>560</v>
      </c>
      <c r="E24" s="538"/>
      <c r="F24" s="537"/>
      <c r="G24" s="514"/>
    </row>
    <row r="25" spans="1:7" ht="13.5">
      <c r="C25" s="539"/>
      <c r="D25" s="540"/>
      <c r="E25" s="540"/>
      <c r="F25" s="539"/>
    </row>
    <row r="26" spans="1:7" ht="13.5">
      <c r="C26" s="539"/>
      <c r="D26" s="540"/>
      <c r="E26" s="540"/>
      <c r="F26" s="539"/>
    </row>
  </sheetData>
  <mergeCells count="3">
    <mergeCell ref="A1:G1"/>
    <mergeCell ref="C3:G3"/>
    <mergeCell ref="C5:F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Header>&amp;R10. tájékoztató tábla a 4/2026 (V.28) sz. önkormányzati rendelethez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G26"/>
  <sheetViews>
    <sheetView view="pageLayout" workbookViewId="0">
      <selection activeCell="G4" sqref="G4"/>
    </sheetView>
  </sheetViews>
  <sheetFormatPr defaultRowHeight="12.75"/>
  <cols>
    <col min="1" max="1" width="5.5" style="26" customWidth="1"/>
    <col min="2" max="2" width="33.1640625" style="26" customWidth="1"/>
    <col min="3" max="3" width="12.33203125" style="26" customWidth="1"/>
    <col min="4" max="4" width="11.5" style="26" customWidth="1"/>
    <col min="5" max="5" width="11.33203125" style="26" customWidth="1"/>
    <col min="6" max="6" width="11" style="26" customWidth="1"/>
    <col min="7" max="7" width="14.33203125" style="26" customWidth="1"/>
    <col min="8" max="16384" width="9.33203125" style="26"/>
  </cols>
  <sheetData>
    <row r="1" spans="1:7" ht="43.5" customHeight="1">
      <c r="A1" s="1826" t="s">
        <v>548</v>
      </c>
      <c r="B1" s="1826"/>
      <c r="C1" s="1826"/>
      <c r="D1" s="1826"/>
      <c r="E1" s="1826"/>
      <c r="F1" s="1826"/>
      <c r="G1" s="1826"/>
    </row>
    <row r="2" spans="1:7">
      <c r="C2" s="26" t="s">
        <v>924</v>
      </c>
    </row>
    <row r="3" spans="1:7" s="513" customFormat="1" ht="27" customHeight="1">
      <c r="A3" s="511" t="s">
        <v>549</v>
      </c>
      <c r="B3" s="512"/>
      <c r="C3" s="1827" t="s">
        <v>184</v>
      </c>
      <c r="D3" s="1827"/>
      <c r="E3" s="1827"/>
      <c r="F3" s="1827"/>
      <c r="G3" s="1827"/>
    </row>
    <row r="4" spans="1:7" s="513" customFormat="1" ht="15.75">
      <c r="A4" s="512"/>
      <c r="B4" s="512"/>
      <c r="C4" s="512"/>
      <c r="D4" s="512"/>
      <c r="E4" s="512"/>
      <c r="F4" s="512"/>
      <c r="G4" s="512"/>
    </row>
    <row r="5" spans="1:7" s="513" customFormat="1" ht="24.75" customHeight="1">
      <c r="A5" s="511" t="s">
        <v>550</v>
      </c>
      <c r="B5" s="512"/>
      <c r="C5" s="1828" t="s">
        <v>561</v>
      </c>
      <c r="D5" s="1828"/>
      <c r="E5" s="1828"/>
      <c r="F5" s="1828"/>
      <c r="G5" s="512"/>
    </row>
    <row r="6" spans="1:7" s="43" customFormat="1">
      <c r="A6" s="514"/>
      <c r="B6" s="514"/>
      <c r="C6" s="514"/>
      <c r="D6" s="514"/>
      <c r="E6" s="514"/>
      <c r="F6" s="514"/>
      <c r="G6" s="514"/>
    </row>
    <row r="7" spans="1:7" s="518" customFormat="1" ht="15" customHeight="1">
      <c r="A7" s="515" t="s">
        <v>928</v>
      </c>
      <c r="B7" s="516"/>
      <c r="C7" s="516"/>
      <c r="D7" s="517"/>
      <c r="E7" s="517"/>
      <c r="F7" s="517"/>
      <c r="G7" s="517"/>
    </row>
    <row r="8" spans="1:7" s="518" customFormat="1" ht="15" customHeight="1">
      <c r="A8" s="515" t="s">
        <v>552</v>
      </c>
      <c r="B8" s="517"/>
      <c r="C8" s="517"/>
      <c r="D8" s="517"/>
      <c r="E8" s="517"/>
      <c r="F8" s="517"/>
      <c r="G8" s="517" t="s">
        <v>660</v>
      </c>
    </row>
    <row r="9" spans="1:7" s="31" customFormat="1" ht="42" customHeight="1">
      <c r="A9" s="519" t="s">
        <v>126</v>
      </c>
      <c r="B9" s="520" t="s">
        <v>553</v>
      </c>
      <c r="C9" s="520" t="s">
        <v>554</v>
      </c>
      <c r="D9" s="520" t="s">
        <v>555</v>
      </c>
      <c r="E9" s="520" t="s">
        <v>556</v>
      </c>
      <c r="F9" s="520" t="s">
        <v>557</v>
      </c>
      <c r="G9" s="521" t="s">
        <v>117</v>
      </c>
    </row>
    <row r="10" spans="1:7" ht="24" customHeight="1">
      <c r="A10" s="522" t="s">
        <v>8</v>
      </c>
      <c r="B10" s="523" t="s">
        <v>558</v>
      </c>
      <c r="C10" s="524"/>
      <c r="D10" s="524"/>
      <c r="E10" s="524"/>
      <c r="F10" s="524"/>
      <c r="G10" s="525">
        <f t="shared" ref="G10:G15" si="0">SUM(C10:F10)</f>
        <v>0</v>
      </c>
    </row>
    <row r="11" spans="1:7" ht="24" customHeight="1">
      <c r="A11" s="526" t="s">
        <v>9</v>
      </c>
      <c r="B11" s="527" t="s">
        <v>145</v>
      </c>
      <c r="C11" s="528"/>
      <c r="D11" s="528"/>
      <c r="E11" s="528"/>
      <c r="F11" s="528"/>
      <c r="G11" s="529">
        <f t="shared" si="0"/>
        <v>0</v>
      </c>
    </row>
    <row r="12" spans="1:7" ht="24" customHeight="1">
      <c r="A12" s="526" t="s">
        <v>10</v>
      </c>
      <c r="B12" s="527" t="s">
        <v>146</v>
      </c>
      <c r="C12" s="528"/>
      <c r="D12" s="528"/>
      <c r="E12" s="528"/>
      <c r="F12" s="528"/>
      <c r="G12" s="529">
        <f t="shared" si="0"/>
        <v>0</v>
      </c>
    </row>
    <row r="13" spans="1:7" ht="24" customHeight="1">
      <c r="A13" s="526" t="s">
        <v>33</v>
      </c>
      <c r="B13" s="527" t="s">
        <v>147</v>
      </c>
      <c r="C13" s="528"/>
      <c r="D13" s="528"/>
      <c r="E13" s="528"/>
      <c r="F13" s="528"/>
      <c r="G13" s="529">
        <f t="shared" si="0"/>
        <v>0</v>
      </c>
    </row>
    <row r="14" spans="1:7" ht="24" customHeight="1">
      <c r="A14" s="526" t="s">
        <v>12</v>
      </c>
      <c r="B14" s="527" t="s">
        <v>148</v>
      </c>
      <c r="C14" s="528"/>
      <c r="D14" s="528"/>
      <c r="E14" s="528"/>
      <c r="F14" s="528"/>
      <c r="G14" s="529">
        <f t="shared" si="0"/>
        <v>0</v>
      </c>
    </row>
    <row r="15" spans="1:7" ht="24" customHeight="1">
      <c r="A15" s="530" t="s">
        <v>13</v>
      </c>
      <c r="B15" s="531" t="s">
        <v>559</v>
      </c>
      <c r="C15" s="532"/>
      <c r="D15" s="532"/>
      <c r="E15" s="532"/>
      <c r="F15" s="532">
        <v>0</v>
      </c>
      <c r="G15" s="533">
        <f t="shared" si="0"/>
        <v>0</v>
      </c>
    </row>
    <row r="16" spans="1:7" s="44" customFormat="1" ht="24" customHeight="1">
      <c r="A16" s="534" t="s">
        <v>34</v>
      </c>
      <c r="B16" s="535" t="s">
        <v>117</v>
      </c>
      <c r="C16" s="536">
        <f>SUM(C10:C15)</f>
        <v>0</v>
      </c>
      <c r="D16" s="536">
        <f>SUM(D10:D15)</f>
        <v>0</v>
      </c>
      <c r="E16" s="536">
        <f>SUM(E10:E15)</f>
        <v>0</v>
      </c>
      <c r="F16" s="536">
        <f>SUM(F10:F15)</f>
        <v>0</v>
      </c>
      <c r="G16" s="904">
        <v>0</v>
      </c>
    </row>
    <row r="17" spans="1:7" s="43" customFormat="1">
      <c r="A17" s="514"/>
      <c r="B17" s="514"/>
      <c r="C17" s="514"/>
      <c r="D17" s="514"/>
      <c r="E17" s="514"/>
      <c r="F17" s="514"/>
      <c r="G17" s="514"/>
    </row>
    <row r="18" spans="1:7" s="43" customFormat="1">
      <c r="A18" s="514"/>
      <c r="B18" s="514"/>
      <c r="C18" s="514"/>
      <c r="D18" s="514"/>
      <c r="E18" s="514"/>
      <c r="F18" s="514"/>
      <c r="G18" s="514"/>
    </row>
    <row r="19" spans="1:7" s="43" customFormat="1">
      <c r="A19" s="514"/>
      <c r="B19" s="514"/>
      <c r="C19" s="514"/>
      <c r="D19" s="514"/>
      <c r="E19" s="514"/>
      <c r="F19" s="514"/>
      <c r="G19" s="514"/>
    </row>
    <row r="20" spans="1:7" s="43" customFormat="1" ht="15.75">
      <c r="A20" s="513" t="s">
        <v>926</v>
      </c>
      <c r="B20" s="514"/>
      <c r="C20" s="514"/>
      <c r="D20" s="514"/>
      <c r="E20" s="514"/>
      <c r="F20" s="514"/>
      <c r="G20" s="514"/>
    </row>
    <row r="21" spans="1:7" s="43" customFormat="1">
      <c r="A21" s="514"/>
      <c r="B21" s="514"/>
      <c r="C21" s="514"/>
      <c r="D21" s="514"/>
      <c r="E21" s="514"/>
      <c r="F21" s="514"/>
      <c r="G21" s="514"/>
    </row>
    <row r="22" spans="1:7">
      <c r="A22" s="514"/>
      <c r="B22" s="514"/>
      <c r="C22" s="514"/>
      <c r="D22" s="514"/>
      <c r="E22" s="514"/>
      <c r="F22" s="514"/>
      <c r="G22" s="514"/>
    </row>
    <row r="23" spans="1:7">
      <c r="A23" s="514"/>
      <c r="B23" s="514"/>
      <c r="C23" s="43"/>
      <c r="D23" s="43"/>
      <c r="E23" s="43"/>
      <c r="F23" s="43"/>
      <c r="G23" s="514"/>
    </row>
    <row r="24" spans="1:7" ht="13.5">
      <c r="A24" s="514"/>
      <c r="B24" s="514"/>
      <c r="C24" s="537"/>
      <c r="D24" s="538" t="s">
        <v>560</v>
      </c>
      <c r="E24" s="538"/>
      <c r="F24" s="537"/>
      <c r="G24" s="514"/>
    </row>
    <row r="25" spans="1:7" ht="13.5">
      <c r="C25" s="539"/>
      <c r="D25" s="540"/>
      <c r="E25" s="540"/>
      <c r="F25" s="539"/>
    </row>
    <row r="26" spans="1:7" ht="13.5">
      <c r="C26" s="539"/>
      <c r="D26" s="540"/>
      <c r="E26" s="540"/>
      <c r="F26" s="539"/>
    </row>
  </sheetData>
  <mergeCells count="3">
    <mergeCell ref="A1:G1"/>
    <mergeCell ref="C3:G3"/>
    <mergeCell ref="C5:F5"/>
  </mergeCells>
  <printOptions horizontalCentered="1"/>
  <pageMargins left="0.78740157480314965" right="0.78740157480314965" top="1.1811023622047245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 dőlt"&amp;12
&amp;R&amp;"Times New Roman CE,Félkövér dőlt"&amp;11 11. tájékoztató tábla a 4/2026. (V.28)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zoomScale="85" zoomScaleNormal="85" workbookViewId="0">
      <selection activeCell="M11" sqref="M11"/>
    </sheetView>
  </sheetViews>
  <sheetFormatPr defaultRowHeight="12.75"/>
  <cols>
    <col min="1" max="1" width="6.83203125" style="1135" customWidth="1"/>
    <col min="2" max="2" width="48.5" style="1138" customWidth="1"/>
    <col min="3" max="3" width="16.6640625" style="1135" customWidth="1"/>
    <col min="4" max="4" width="16.5" style="1135" customWidth="1"/>
    <col min="5" max="5" width="16.33203125" style="1135" customWidth="1"/>
    <col min="6" max="6" width="49.33203125" style="1135" customWidth="1"/>
    <col min="7" max="9" width="16.33203125" style="1135" customWidth="1"/>
    <col min="10" max="10" width="4.83203125" style="1135" customWidth="1"/>
    <col min="11" max="16384" width="9.33203125" style="1135"/>
  </cols>
  <sheetData>
    <row r="1" spans="1:10" ht="39.75" customHeight="1">
      <c r="B1" s="1136" t="s">
        <v>38</v>
      </c>
      <c r="C1" s="1137"/>
      <c r="D1" s="1137"/>
      <c r="E1" s="1137"/>
      <c r="F1" s="1137"/>
      <c r="G1" s="1137"/>
      <c r="H1" s="1137"/>
      <c r="I1" s="1137"/>
      <c r="J1" s="1737" t="s">
        <v>959</v>
      </c>
    </row>
    <row r="2" spans="1:10" ht="14.25" thickBot="1">
      <c r="G2" s="1139"/>
      <c r="H2" s="1139"/>
      <c r="I2" s="1139" t="s">
        <v>664</v>
      </c>
      <c r="J2" s="1737"/>
    </row>
    <row r="3" spans="1:10" ht="18" customHeight="1" thickBot="1">
      <c r="A3" s="1140" t="s">
        <v>3</v>
      </c>
      <c r="B3" s="1141" t="s">
        <v>39</v>
      </c>
      <c r="C3" s="1142"/>
      <c r="D3" s="1142"/>
      <c r="E3" s="1142"/>
      <c r="F3" s="1141" t="s">
        <v>40</v>
      </c>
      <c r="G3" s="1143"/>
      <c r="H3" s="1143"/>
      <c r="I3" s="1143"/>
      <c r="J3" s="1737"/>
    </row>
    <row r="4" spans="1:10" s="1148" customFormat="1" ht="43.5" customHeight="1" thickBot="1">
      <c r="A4" s="1144"/>
      <c r="B4" s="1145" t="s">
        <v>41</v>
      </c>
      <c r="C4" s="1146" t="s">
        <v>871</v>
      </c>
      <c r="D4" s="1147" t="s">
        <v>872</v>
      </c>
      <c r="E4" s="1146" t="s">
        <v>873</v>
      </c>
      <c r="F4" s="1145" t="s">
        <v>41</v>
      </c>
      <c r="G4" s="1146" t="s">
        <v>871</v>
      </c>
      <c r="H4" s="1147" t="s">
        <v>872</v>
      </c>
      <c r="I4" s="1146" t="s">
        <v>873</v>
      </c>
      <c r="J4" s="1737"/>
    </row>
    <row r="5" spans="1:10" s="1148" customFormat="1" ht="12" customHeight="1" thickBot="1">
      <c r="A5" s="1149">
        <v>1</v>
      </c>
      <c r="B5" s="1145">
        <v>2</v>
      </c>
      <c r="C5" s="1150">
        <v>3</v>
      </c>
      <c r="D5" s="1150">
        <v>4</v>
      </c>
      <c r="E5" s="1150">
        <v>5</v>
      </c>
      <c r="F5" s="1145">
        <v>6</v>
      </c>
      <c r="G5" s="1150">
        <v>7</v>
      </c>
      <c r="H5" s="1150">
        <v>8</v>
      </c>
      <c r="I5" s="1151">
        <v>9</v>
      </c>
      <c r="J5" s="1737"/>
    </row>
    <row r="6" spans="1:10" ht="12.95" customHeight="1">
      <c r="A6" s="1152" t="s">
        <v>8</v>
      </c>
      <c r="B6" s="1153" t="s">
        <v>417</v>
      </c>
      <c r="C6" s="1154">
        <v>1194596830</v>
      </c>
      <c r="D6" s="1155">
        <v>1224628185</v>
      </c>
      <c r="E6" s="1155">
        <v>1224628185</v>
      </c>
      <c r="F6" s="1153" t="s">
        <v>43</v>
      </c>
      <c r="G6" s="1156">
        <v>1102144622</v>
      </c>
      <c r="H6" s="1156">
        <v>1137407462</v>
      </c>
      <c r="I6" s="1157">
        <v>1099659512</v>
      </c>
      <c r="J6" s="1737"/>
    </row>
    <row r="7" spans="1:10" ht="12.95" customHeight="1">
      <c r="A7" s="1158" t="s">
        <v>9</v>
      </c>
      <c r="B7" s="1159" t="s">
        <v>418</v>
      </c>
      <c r="C7" s="1160">
        <v>148163962</v>
      </c>
      <c r="D7" s="1161">
        <v>184323740</v>
      </c>
      <c r="E7" s="1162">
        <v>186995174</v>
      </c>
      <c r="F7" s="1159" t="s">
        <v>25</v>
      </c>
      <c r="G7" s="1161">
        <v>156748447</v>
      </c>
      <c r="H7" s="1161">
        <v>159672983</v>
      </c>
      <c r="I7" s="1163">
        <v>148505691</v>
      </c>
      <c r="J7" s="1737"/>
    </row>
    <row r="8" spans="1:10" ht="12.95" customHeight="1">
      <c r="A8" s="1158" t="s">
        <v>10</v>
      </c>
      <c r="B8" s="1159" t="s">
        <v>42</v>
      </c>
      <c r="C8" s="1160">
        <v>227600000</v>
      </c>
      <c r="D8" s="1161">
        <v>235354589</v>
      </c>
      <c r="E8" s="1162">
        <v>261103256</v>
      </c>
      <c r="F8" s="1159" t="s">
        <v>44</v>
      </c>
      <c r="G8" s="1161">
        <v>533266084</v>
      </c>
      <c r="H8" s="1161">
        <v>579080502</v>
      </c>
      <c r="I8" s="1163">
        <v>454286523</v>
      </c>
      <c r="J8" s="1737"/>
    </row>
    <row r="9" spans="1:10" ht="12.95" customHeight="1">
      <c r="A9" s="1164" t="s">
        <v>33</v>
      </c>
      <c r="B9" s="1165" t="s">
        <v>424</v>
      </c>
      <c r="C9" s="1166">
        <v>220300000</v>
      </c>
      <c r="D9" s="941">
        <v>226554589</v>
      </c>
      <c r="E9" s="1134">
        <v>248994131</v>
      </c>
      <c r="F9" s="1159" t="s">
        <v>27</v>
      </c>
      <c r="G9" s="1161">
        <v>67000000</v>
      </c>
      <c r="H9" s="1161">
        <v>68000000</v>
      </c>
      <c r="I9" s="1163">
        <v>66498593</v>
      </c>
      <c r="J9" s="1737"/>
    </row>
    <row r="10" spans="1:10" ht="12.95" customHeight="1">
      <c r="A10" s="1164" t="s">
        <v>12</v>
      </c>
      <c r="B10" s="1159" t="s">
        <v>419</v>
      </c>
      <c r="C10" s="1160">
        <v>186333363</v>
      </c>
      <c r="D10" s="1161">
        <v>210638624</v>
      </c>
      <c r="E10" s="1167">
        <v>182170167</v>
      </c>
      <c r="F10" s="1159" t="s">
        <v>28</v>
      </c>
      <c r="G10" s="1161">
        <v>27232000</v>
      </c>
      <c r="H10" s="1161">
        <v>35485221</v>
      </c>
      <c r="I10" s="1168">
        <v>33439239</v>
      </c>
      <c r="J10" s="1737"/>
    </row>
    <row r="11" spans="1:10" ht="12.95" customHeight="1">
      <c r="A11" s="1158" t="s">
        <v>13</v>
      </c>
      <c r="B11" s="1159" t="s">
        <v>420</v>
      </c>
      <c r="C11" s="1169">
        <v>0</v>
      </c>
      <c r="D11" s="1169">
        <v>1196024</v>
      </c>
      <c r="E11" s="1169">
        <v>1196024</v>
      </c>
      <c r="F11" s="1170" t="s">
        <v>621</v>
      </c>
      <c r="G11" s="1171"/>
      <c r="H11" s="941">
        <v>1083753</v>
      </c>
      <c r="I11" s="1191">
        <v>1063753</v>
      </c>
      <c r="J11" s="1737"/>
    </row>
    <row r="12" spans="1:10" ht="12.95" customHeight="1">
      <c r="A12" s="1158" t="s">
        <v>34</v>
      </c>
      <c r="B12" s="1172" t="s">
        <v>425</v>
      </c>
      <c r="C12" s="1173"/>
      <c r="D12" s="1173"/>
      <c r="E12" s="1169"/>
      <c r="F12" s="1165" t="s">
        <v>704</v>
      </c>
      <c r="G12" s="941">
        <v>17782000</v>
      </c>
      <c r="H12" s="941">
        <v>23951468</v>
      </c>
      <c r="I12" s="942">
        <v>23652390</v>
      </c>
      <c r="J12" s="1737"/>
    </row>
    <row r="13" spans="1:10" ht="12.95" customHeight="1">
      <c r="A13" s="1158" t="s">
        <v>15</v>
      </c>
      <c r="B13" s="1159"/>
      <c r="C13" s="1173"/>
      <c r="D13" s="1173"/>
      <c r="E13" s="1169"/>
      <c r="F13" s="732" t="s">
        <v>703</v>
      </c>
      <c r="G13" s="1055"/>
      <c r="H13" s="1171"/>
      <c r="I13" s="1174"/>
      <c r="J13" s="1737"/>
    </row>
    <row r="14" spans="1:10" ht="12.95" customHeight="1">
      <c r="A14" s="1158" t="s">
        <v>35</v>
      </c>
      <c r="B14" s="1175"/>
      <c r="C14" s="1169"/>
      <c r="D14" s="1169"/>
      <c r="E14" s="1169"/>
      <c r="F14" s="1176" t="s">
        <v>426</v>
      </c>
      <c r="G14" s="987">
        <v>8450000</v>
      </c>
      <c r="H14" s="987">
        <v>9450000</v>
      </c>
      <c r="I14" s="1192">
        <v>8723096</v>
      </c>
      <c r="J14" s="1737"/>
    </row>
    <row r="15" spans="1:10" ht="12.95" customHeight="1">
      <c r="A15" s="1158" t="s">
        <v>16</v>
      </c>
      <c r="B15" s="1177"/>
      <c r="C15" s="1173"/>
      <c r="D15" s="1173"/>
      <c r="E15" s="1169"/>
      <c r="F15" s="1176" t="s">
        <v>427</v>
      </c>
      <c r="G15" s="1171">
        <v>1000000</v>
      </c>
      <c r="H15" s="1171">
        <v>1000000</v>
      </c>
      <c r="I15" s="1178"/>
      <c r="J15" s="1737"/>
    </row>
    <row r="16" spans="1:10" ht="12.95" customHeight="1">
      <c r="A16" s="1158" t="s">
        <v>17</v>
      </c>
      <c r="B16" s="1177"/>
      <c r="C16" s="1173"/>
      <c r="D16" s="1173"/>
      <c r="E16" s="1173"/>
      <c r="F16" s="1177"/>
      <c r="G16" s="1173"/>
      <c r="H16" s="1173"/>
      <c r="I16" s="1178"/>
      <c r="J16" s="1737"/>
    </row>
    <row r="17" spans="1:10" ht="12.95" customHeight="1" thickBot="1">
      <c r="A17" s="1158" t="s">
        <v>18</v>
      </c>
      <c r="B17" s="1179"/>
      <c r="C17" s="1180"/>
      <c r="D17" s="1180"/>
      <c r="E17" s="1180"/>
      <c r="F17" s="1177"/>
      <c r="G17" s="1180"/>
      <c r="H17" s="1180"/>
      <c r="I17" s="1181"/>
      <c r="J17" s="1737"/>
    </row>
    <row r="18" spans="1:10" ht="15.95" customHeight="1" thickBot="1">
      <c r="A18" s="87" t="s">
        <v>19</v>
      </c>
      <c r="B18" s="88" t="s">
        <v>45</v>
      </c>
      <c r="C18" s="160">
        <f>SUM(C6:C13)-C9</f>
        <v>1756694155</v>
      </c>
      <c r="D18" s="160">
        <f>SUM(D6:D13)-D9</f>
        <v>1856141162</v>
      </c>
      <c r="E18" s="160">
        <f>SUM(E6:E13)-E9</f>
        <v>1856092806</v>
      </c>
      <c r="F18" s="88" t="s">
        <v>46</v>
      </c>
      <c r="G18" s="160">
        <f>SUM(G6:G10)</f>
        <v>1886391153</v>
      </c>
      <c r="H18" s="160">
        <f>SUM(H6:H10)</f>
        <v>1979646168</v>
      </c>
      <c r="I18" s="161">
        <f>SUM(I6:I10)</f>
        <v>1802389558</v>
      </c>
      <c r="J18" s="1737"/>
    </row>
    <row r="19" spans="1:10" ht="12.95" customHeight="1">
      <c r="A19" s="1182" t="s">
        <v>20</v>
      </c>
      <c r="B19" s="1183" t="s">
        <v>433</v>
      </c>
      <c r="C19" s="1184">
        <f>SUM(C20:C21)</f>
        <v>118742282</v>
      </c>
      <c r="D19" s="1184">
        <f>SUM(D20:D21)</f>
        <v>118742282</v>
      </c>
      <c r="E19" s="1184">
        <f>SUM(E20:E21)</f>
        <v>118742282</v>
      </c>
      <c r="F19" s="1159" t="s">
        <v>428</v>
      </c>
      <c r="G19" s="1185"/>
      <c r="H19" s="1185"/>
      <c r="I19" s="1186"/>
      <c r="J19" s="1737"/>
    </row>
    <row r="20" spans="1:10" ht="12.95" customHeight="1">
      <c r="A20" s="1158" t="s">
        <v>47</v>
      </c>
      <c r="B20" s="1159" t="s">
        <v>73</v>
      </c>
      <c r="C20" s="1160">
        <v>118742282</v>
      </c>
      <c r="D20" s="1160">
        <v>118742282</v>
      </c>
      <c r="E20" s="1160">
        <v>118742282</v>
      </c>
      <c r="F20" s="1159" t="s">
        <v>403</v>
      </c>
      <c r="G20" s="1173"/>
      <c r="H20" s="1173"/>
      <c r="I20" s="1178"/>
      <c r="J20" s="1076"/>
    </row>
    <row r="21" spans="1:10" ht="12.95" customHeight="1">
      <c r="A21" s="1158" t="s">
        <v>48</v>
      </c>
      <c r="B21" s="1159" t="s">
        <v>74</v>
      </c>
      <c r="C21" s="1173"/>
      <c r="D21" s="1173"/>
      <c r="E21" s="1173"/>
      <c r="F21" s="1159" t="s">
        <v>429</v>
      </c>
      <c r="G21" s="1173"/>
      <c r="H21" s="1173"/>
      <c r="I21" s="1178"/>
      <c r="J21" s="1076"/>
    </row>
    <row r="22" spans="1:10" ht="12.95" customHeight="1">
      <c r="A22" s="1164" t="s">
        <v>49</v>
      </c>
      <c r="B22" s="1165" t="s">
        <v>434</v>
      </c>
      <c r="C22" s="1173">
        <f>SUM(C23:C27)</f>
        <v>35800000</v>
      </c>
      <c r="D22" s="1173">
        <f>SUM(D23:D27)</f>
        <v>35800000</v>
      </c>
      <c r="E22" s="1173">
        <f>SUM(E23:E27)</f>
        <v>46016669</v>
      </c>
      <c r="F22" s="1159" t="s">
        <v>430</v>
      </c>
      <c r="G22" s="1173"/>
      <c r="H22" s="1173"/>
      <c r="I22" s="1178"/>
      <c r="J22" s="1076"/>
    </row>
    <row r="23" spans="1:10" ht="12.95" customHeight="1">
      <c r="A23" s="1164" t="s">
        <v>50</v>
      </c>
      <c r="B23" s="1187" t="s">
        <v>421</v>
      </c>
      <c r="C23" s="1173"/>
      <c r="D23" s="1173"/>
      <c r="E23" s="1173"/>
      <c r="F23" s="1187" t="s">
        <v>613</v>
      </c>
      <c r="G23" s="1161">
        <v>35800000</v>
      </c>
      <c r="H23" s="1161">
        <v>36415000</v>
      </c>
      <c r="I23" s="1193">
        <v>36414109</v>
      </c>
      <c r="J23" s="1076"/>
    </row>
    <row r="24" spans="1:10" ht="12.95" customHeight="1">
      <c r="A24" s="1164" t="s">
        <v>51</v>
      </c>
      <c r="B24" s="1159" t="s">
        <v>422</v>
      </c>
      <c r="C24" s="1188"/>
      <c r="D24" s="1188"/>
      <c r="E24" s="1188"/>
      <c r="F24" s="1159"/>
      <c r="G24" s="1173"/>
      <c r="H24" s="1173"/>
      <c r="I24" s="1178"/>
      <c r="J24" s="1076"/>
    </row>
    <row r="25" spans="1:10" ht="12.95" customHeight="1">
      <c r="A25" s="1189" t="s">
        <v>52</v>
      </c>
      <c r="B25" s="1159" t="s">
        <v>446</v>
      </c>
      <c r="C25" s="1188">
        <v>35800000</v>
      </c>
      <c r="D25" s="1188">
        <v>35800000</v>
      </c>
      <c r="E25" s="1188">
        <v>46016669</v>
      </c>
      <c r="F25" s="1190"/>
      <c r="G25" s="1173"/>
      <c r="H25" s="1173"/>
      <c r="I25" s="1178"/>
      <c r="J25" s="1076"/>
    </row>
    <row r="26" spans="1:10" ht="12.95" customHeight="1">
      <c r="A26" s="1189" t="s">
        <v>53</v>
      </c>
      <c r="B26" s="1159" t="s">
        <v>423</v>
      </c>
      <c r="C26" s="1173"/>
      <c r="D26" s="1173"/>
      <c r="E26" s="1178"/>
      <c r="F26" s="1190"/>
      <c r="G26" s="1173"/>
      <c r="H26" s="1173"/>
      <c r="I26" s="1178"/>
      <c r="J26" s="1076"/>
    </row>
    <row r="27" spans="1:10" ht="12.95" customHeight="1" thickBot="1">
      <c r="A27" s="1158" t="s">
        <v>54</v>
      </c>
      <c r="B27" s="1159" t="s">
        <v>349</v>
      </c>
      <c r="C27" s="1173"/>
      <c r="D27" s="1173"/>
      <c r="E27" s="1173"/>
      <c r="F27" s="1177"/>
      <c r="G27" s="1173"/>
      <c r="H27" s="1173"/>
      <c r="I27" s="1178"/>
      <c r="J27" s="1076"/>
    </row>
    <row r="28" spans="1:10" ht="15.95" customHeight="1" thickBot="1">
      <c r="A28" s="87">
        <v>23</v>
      </c>
      <c r="B28" s="88" t="s">
        <v>541</v>
      </c>
      <c r="C28" s="160">
        <f>SUM(C19+C22)</f>
        <v>154542282</v>
      </c>
      <c r="D28" s="160">
        <f>SUM(D19+D22)</f>
        <v>154542282</v>
      </c>
      <c r="E28" s="160">
        <f>SUM(E19+E22)</f>
        <v>164758951</v>
      </c>
      <c r="F28" s="88" t="s">
        <v>55</v>
      </c>
      <c r="G28" s="160">
        <f>SUM(G19:G23)</f>
        <v>35800000</v>
      </c>
      <c r="H28" s="160">
        <f>SUM(H19:H23)</f>
        <v>36415000</v>
      </c>
      <c r="I28" s="161">
        <f>SUM(I19:I23)</f>
        <v>36414109</v>
      </c>
      <c r="J28" s="1076"/>
    </row>
    <row r="29" spans="1:10" ht="26.25" customHeight="1" thickBot="1">
      <c r="A29" s="87" t="s">
        <v>58</v>
      </c>
      <c r="B29" s="88" t="s">
        <v>542</v>
      </c>
      <c r="C29" s="160">
        <f>+C18+C28</f>
        <v>1911236437</v>
      </c>
      <c r="D29" s="160">
        <f>+D18+D28</f>
        <v>2010683444</v>
      </c>
      <c r="E29" s="160">
        <f>+E18+E28</f>
        <v>2020851757</v>
      </c>
      <c r="F29" s="88" t="s">
        <v>57</v>
      </c>
      <c r="G29" s="160">
        <f>+G18+G28</f>
        <v>1922191153</v>
      </c>
      <c r="H29" s="160">
        <f>+H18+H28</f>
        <v>2016061168</v>
      </c>
      <c r="I29" s="161">
        <f>+I18+I28</f>
        <v>1838803667</v>
      </c>
      <c r="J29" s="1076"/>
    </row>
    <row r="30" spans="1:10" ht="13.5" thickBot="1">
      <c r="A30" s="87" t="s">
        <v>59</v>
      </c>
      <c r="B30" s="88" t="s">
        <v>60</v>
      </c>
      <c r="C30" s="160">
        <f>+C29</f>
        <v>1911236437</v>
      </c>
      <c r="D30" s="160">
        <f>+D29</f>
        <v>2010683444</v>
      </c>
      <c r="E30" s="160">
        <f>+E29</f>
        <v>2020851757</v>
      </c>
      <c r="F30" s="88" t="s">
        <v>61</v>
      </c>
      <c r="G30" s="160">
        <f>+G29</f>
        <v>1922191153</v>
      </c>
      <c r="H30" s="160">
        <f>+H29</f>
        <v>2016061168</v>
      </c>
      <c r="I30" s="161">
        <f>+I29</f>
        <v>1838803667</v>
      </c>
      <c r="J30" s="1076"/>
    </row>
    <row r="31" spans="1:10" ht="13.5" thickBot="1">
      <c r="A31" s="87" t="s">
        <v>62</v>
      </c>
      <c r="B31" s="88" t="s">
        <v>63</v>
      </c>
      <c r="C31" s="160">
        <f>IF(C18-G18&lt;0,G18-C18,"-")</f>
        <v>129696998</v>
      </c>
      <c r="D31" s="160">
        <f t="shared" ref="D31:E31" si="0">IF(D18-H18&lt;0,H18-D18,"-")</f>
        <v>123505006</v>
      </c>
      <c r="E31" s="160" t="str">
        <f t="shared" si="0"/>
        <v>-</v>
      </c>
      <c r="F31" s="88" t="s">
        <v>64</v>
      </c>
      <c r="G31" s="160" t="str">
        <f>IF(C18-G18&gt;0,C18-G18,"-")</f>
        <v>-</v>
      </c>
      <c r="H31" s="160" t="str">
        <f>IF(D18-H18&gt;0,D18-H18,"-")</f>
        <v>-</v>
      </c>
      <c r="I31" s="161">
        <f>IF(E18-I18&gt;0,E18-I18,"-")</f>
        <v>53703248</v>
      </c>
      <c r="J31" s="1076"/>
    </row>
    <row r="32" spans="1:10" ht="13.5" thickBot="1">
      <c r="A32" s="87" t="s">
        <v>65</v>
      </c>
      <c r="B32" s="88" t="s">
        <v>66</v>
      </c>
      <c r="C32" s="160">
        <f>IF(C18+C28-G29&lt;0,G29-(C18+C19),"-")</f>
        <v>46754716</v>
      </c>
      <c r="D32" s="160">
        <f>IF(D18+D19-H29&lt;0,H29-(D18+D19),"-")</f>
        <v>41177724</v>
      </c>
      <c r="E32" s="89" t="str">
        <f>IF(E18+E19-I29&lt;0,I29-(E18+E19),"-")</f>
        <v>-</v>
      </c>
      <c r="F32" s="88" t="s">
        <v>67</v>
      </c>
      <c r="G32" s="160">
        <v>0</v>
      </c>
      <c r="H32" s="161">
        <v>0</v>
      </c>
      <c r="I32" s="161">
        <f>IF(E18+E19-I29&gt;0,E18+E19-I29,"-")+I23</f>
        <v>172445530</v>
      </c>
      <c r="J32" s="1076"/>
    </row>
  </sheetData>
  <mergeCells count="1">
    <mergeCell ref="J1:J19"/>
  </mergeCells>
  <printOptions horizontalCentered="1"/>
  <pageMargins left="0.33" right="0.48" top="0.9055118110236221" bottom="0.5" header="0.6692913385826772" footer="0.28000000000000003"/>
  <pageSetup paperSize="9" scale="70" orientation="landscape" verticalDpi="300" r:id="rId1"/>
  <headerFooter alignWithMargins="0">
    <oddHeader xml:space="preserve">&amp;R&amp;"Times New Roman CE,Félkövér dőlt"&amp;11 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G4" sqref="G4"/>
    </sheetView>
  </sheetViews>
  <sheetFormatPr defaultRowHeight="12.75"/>
  <cols>
    <col min="1" max="1" width="5.5" style="26" customWidth="1"/>
    <col min="2" max="2" width="33.1640625" style="26" customWidth="1"/>
    <col min="3" max="3" width="12.33203125" style="26" customWidth="1"/>
    <col min="4" max="4" width="11.5" style="26" customWidth="1"/>
    <col min="5" max="5" width="11.33203125" style="26" customWidth="1"/>
    <col min="6" max="6" width="11" style="26" customWidth="1"/>
    <col min="7" max="7" width="14.33203125" style="26" customWidth="1"/>
    <col min="8" max="16384" width="9.33203125" style="26"/>
  </cols>
  <sheetData>
    <row r="1" spans="1:7" ht="43.5" customHeight="1">
      <c r="A1" s="1826" t="s">
        <v>548</v>
      </c>
      <c r="B1" s="1826"/>
      <c r="C1" s="1826"/>
      <c r="D1" s="1826"/>
      <c r="E1" s="1826"/>
      <c r="F1" s="1826"/>
      <c r="G1" s="1826"/>
    </row>
    <row r="2" spans="1:7">
      <c r="C2" s="26" t="s">
        <v>924</v>
      </c>
    </row>
    <row r="3" spans="1:7" s="513" customFormat="1" ht="27" customHeight="1">
      <c r="A3" s="511" t="s">
        <v>549</v>
      </c>
      <c r="B3" s="512"/>
      <c r="C3" s="1827" t="s">
        <v>650</v>
      </c>
      <c r="D3" s="1827"/>
      <c r="E3" s="1827"/>
      <c r="F3" s="1827"/>
      <c r="G3" s="1827"/>
    </row>
    <row r="4" spans="1:7" s="513" customFormat="1" ht="15.75">
      <c r="A4" s="512"/>
      <c r="B4" s="512"/>
      <c r="C4" s="512"/>
      <c r="D4" s="512"/>
      <c r="E4" s="512"/>
      <c r="F4" s="512"/>
      <c r="G4" s="512"/>
    </row>
    <row r="5" spans="1:7" s="513" customFormat="1" ht="24.75" customHeight="1">
      <c r="A5" s="511" t="s">
        <v>550</v>
      </c>
      <c r="B5" s="512"/>
      <c r="C5" s="1828" t="s">
        <v>562</v>
      </c>
      <c r="D5" s="1828"/>
      <c r="E5" s="1828"/>
      <c r="F5" s="1828"/>
      <c r="G5" s="512"/>
    </row>
    <row r="6" spans="1:7" s="43" customFormat="1">
      <c r="A6" s="514"/>
      <c r="B6" s="514"/>
      <c r="C6" s="514"/>
      <c r="D6" s="514"/>
      <c r="E6" s="514"/>
      <c r="F6" s="514"/>
      <c r="G6" s="514"/>
    </row>
    <row r="7" spans="1:7" s="518" customFormat="1" ht="15" customHeight="1">
      <c r="A7" s="615" t="s">
        <v>929</v>
      </c>
      <c r="B7" s="516"/>
      <c r="C7" s="516"/>
      <c r="D7" s="517"/>
      <c r="E7" s="517"/>
      <c r="F7" s="517"/>
      <c r="G7" s="517"/>
    </row>
    <row r="8" spans="1:7" s="518" customFormat="1" ht="15" customHeight="1">
      <c r="A8" s="515" t="s">
        <v>552</v>
      </c>
      <c r="B8" s="517"/>
      <c r="C8" s="517"/>
      <c r="D8" s="517"/>
      <c r="E8" s="517"/>
      <c r="F8" s="517"/>
      <c r="G8" s="517" t="s">
        <v>659</v>
      </c>
    </row>
    <row r="9" spans="1:7" s="31" customFormat="1" ht="42" customHeight="1">
      <c r="A9" s="519" t="s">
        <v>126</v>
      </c>
      <c r="B9" s="520" t="s">
        <v>553</v>
      </c>
      <c r="C9" s="520" t="s">
        <v>554</v>
      </c>
      <c r="D9" s="520" t="s">
        <v>555</v>
      </c>
      <c r="E9" s="520" t="s">
        <v>556</v>
      </c>
      <c r="F9" s="520" t="s">
        <v>557</v>
      </c>
      <c r="G9" s="521" t="s">
        <v>117</v>
      </c>
    </row>
    <row r="10" spans="1:7" ht="24" customHeight="1">
      <c r="A10" s="522" t="s">
        <v>8</v>
      </c>
      <c r="B10" s="523" t="s">
        <v>558</v>
      </c>
      <c r="C10" s="524"/>
      <c r="D10" s="524"/>
      <c r="E10" s="524"/>
      <c r="F10" s="524"/>
      <c r="G10" s="525">
        <f t="shared" ref="G10:G15" si="0">SUM(C10:F10)</f>
        <v>0</v>
      </c>
    </row>
    <row r="11" spans="1:7" ht="24" customHeight="1">
      <c r="A11" s="526" t="s">
        <v>9</v>
      </c>
      <c r="B11" s="527" t="s">
        <v>145</v>
      </c>
      <c r="C11" s="528"/>
      <c r="D11" s="528"/>
      <c r="E11" s="528"/>
      <c r="F11" s="528"/>
      <c r="G11" s="529">
        <f t="shared" si="0"/>
        <v>0</v>
      </c>
    </row>
    <row r="12" spans="1:7" ht="24" customHeight="1">
      <c r="A12" s="526" t="s">
        <v>10</v>
      </c>
      <c r="B12" s="527" t="s">
        <v>146</v>
      </c>
      <c r="C12" s="528"/>
      <c r="D12" s="528"/>
      <c r="E12" s="528"/>
      <c r="F12" s="528"/>
      <c r="G12" s="529">
        <f t="shared" si="0"/>
        <v>0</v>
      </c>
    </row>
    <row r="13" spans="1:7" ht="24" customHeight="1">
      <c r="A13" s="526" t="s">
        <v>33</v>
      </c>
      <c r="B13" s="527" t="s">
        <v>147</v>
      </c>
      <c r="C13" s="528"/>
      <c r="D13" s="528"/>
      <c r="E13" s="528"/>
      <c r="F13" s="528"/>
      <c r="G13" s="529">
        <f t="shared" si="0"/>
        <v>0</v>
      </c>
    </row>
    <row r="14" spans="1:7" ht="24" customHeight="1">
      <c r="A14" s="526" t="s">
        <v>12</v>
      </c>
      <c r="B14" s="527" t="s">
        <v>148</v>
      </c>
      <c r="C14" s="528"/>
      <c r="D14" s="528"/>
      <c r="E14" s="528"/>
      <c r="F14" s="528"/>
      <c r="G14" s="529">
        <f t="shared" si="0"/>
        <v>0</v>
      </c>
    </row>
    <row r="15" spans="1:7" ht="24" customHeight="1">
      <c r="A15" s="530" t="s">
        <v>13</v>
      </c>
      <c r="B15" s="531" t="s">
        <v>559</v>
      </c>
      <c r="C15" s="532"/>
      <c r="D15" s="532"/>
      <c r="E15" s="532"/>
      <c r="F15" s="532">
        <v>0</v>
      </c>
      <c r="G15" s="533">
        <f t="shared" si="0"/>
        <v>0</v>
      </c>
    </row>
    <row r="16" spans="1:7" s="44" customFormat="1" ht="24" customHeight="1">
      <c r="A16" s="534" t="s">
        <v>34</v>
      </c>
      <c r="B16" s="535" t="s">
        <v>117</v>
      </c>
      <c r="C16" s="536">
        <f>SUM(C10:C15)</f>
        <v>0</v>
      </c>
      <c r="D16" s="536">
        <f>SUM(D10:D15)</f>
        <v>0</v>
      </c>
      <c r="E16" s="536">
        <f>SUM(E10:E15)</f>
        <v>0</v>
      </c>
      <c r="F16" s="536">
        <f>SUM(F10:F15)</f>
        <v>0</v>
      </c>
      <c r="G16" s="902">
        <v>0</v>
      </c>
    </row>
    <row r="17" spans="1:7" s="43" customFormat="1">
      <c r="A17" s="514"/>
      <c r="B17" s="514"/>
      <c r="C17" s="514"/>
      <c r="D17" s="514"/>
      <c r="E17" s="514"/>
      <c r="F17" s="514"/>
      <c r="G17" s="514"/>
    </row>
    <row r="18" spans="1:7" s="43" customFormat="1">
      <c r="A18" s="514"/>
      <c r="B18" s="514"/>
      <c r="C18" s="514"/>
      <c r="D18" s="514"/>
      <c r="E18" s="514"/>
      <c r="F18" s="514"/>
      <c r="G18" s="514"/>
    </row>
    <row r="19" spans="1:7" s="43" customFormat="1">
      <c r="A19" s="514"/>
      <c r="B19" s="514"/>
      <c r="C19" s="514"/>
      <c r="D19" s="514"/>
      <c r="E19" s="514"/>
      <c r="F19" s="514"/>
      <c r="G19" s="514"/>
    </row>
    <row r="20" spans="1:7" s="43" customFormat="1" ht="15.75">
      <c r="A20" s="513" t="s">
        <v>927</v>
      </c>
      <c r="B20" s="514"/>
      <c r="C20" s="514"/>
      <c r="D20" s="514"/>
      <c r="E20" s="514"/>
      <c r="F20" s="514"/>
      <c r="G20" s="514"/>
    </row>
    <row r="21" spans="1:7" s="43" customFormat="1">
      <c r="A21" s="514"/>
      <c r="B21" s="514"/>
      <c r="C21" s="514"/>
      <c r="D21" s="514"/>
      <c r="E21" s="514"/>
      <c r="F21" s="514"/>
      <c r="G21" s="514"/>
    </row>
    <row r="22" spans="1:7">
      <c r="A22" s="514"/>
      <c r="B22" s="514"/>
      <c r="C22" s="514"/>
      <c r="D22" s="514"/>
      <c r="E22" s="514"/>
      <c r="F22" s="514"/>
      <c r="G22" s="514"/>
    </row>
    <row r="23" spans="1:7">
      <c r="A23" s="514"/>
      <c r="B23" s="514"/>
      <c r="C23" s="43"/>
      <c r="D23" s="43"/>
      <c r="E23" s="43"/>
      <c r="F23" s="43"/>
      <c r="G23" s="514"/>
    </row>
    <row r="24" spans="1:7" ht="13.5">
      <c r="A24" s="514"/>
      <c r="B24" s="514"/>
      <c r="C24" s="537"/>
      <c r="D24" s="538" t="s">
        <v>560</v>
      </c>
      <c r="E24" s="538"/>
      <c r="F24" s="537"/>
      <c r="G24" s="514"/>
    </row>
    <row r="25" spans="1:7" ht="13.5">
      <c r="C25" s="539"/>
      <c r="D25" s="540"/>
      <c r="E25" s="540"/>
      <c r="F25" s="539"/>
    </row>
    <row r="26" spans="1:7" ht="13.5">
      <c r="C26" s="539"/>
      <c r="D26" s="540"/>
      <c r="E26" s="540"/>
      <c r="F26" s="539"/>
    </row>
  </sheetData>
  <mergeCells count="3">
    <mergeCell ref="A1:G1"/>
    <mergeCell ref="C3:G3"/>
    <mergeCell ref="C5:F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>
    <oddHeader>&amp;R12. tájékoztató tábla a 4/2026. (V.28) önkormányzati rendelethez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26"/>
  <sheetViews>
    <sheetView topLeftCell="B1" workbookViewId="0">
      <selection activeCell="G12" sqref="G11:G12"/>
    </sheetView>
  </sheetViews>
  <sheetFormatPr defaultRowHeight="12.75"/>
  <cols>
    <col min="1" max="1" width="5.5" style="26" customWidth="1"/>
    <col min="2" max="2" width="31.6640625" style="26" customWidth="1"/>
    <col min="3" max="3" width="12.33203125" style="26" customWidth="1"/>
    <col min="4" max="4" width="11.5" style="26" customWidth="1"/>
    <col min="5" max="5" width="11.33203125" style="26" customWidth="1"/>
    <col min="6" max="6" width="11" style="26" customWidth="1"/>
    <col min="7" max="7" width="14.33203125" style="26" customWidth="1"/>
    <col min="8" max="16384" width="9.33203125" style="26"/>
  </cols>
  <sheetData>
    <row r="1" spans="1:7" ht="43.5" customHeight="1">
      <c r="A1" s="1826" t="s">
        <v>548</v>
      </c>
      <c r="B1" s="1826"/>
      <c r="C1" s="1826"/>
      <c r="D1" s="1826"/>
      <c r="E1" s="1826"/>
      <c r="F1" s="1826"/>
      <c r="G1" s="1826"/>
    </row>
    <row r="2" spans="1:7">
      <c r="C2" s="26" t="s">
        <v>924</v>
      </c>
    </row>
    <row r="3" spans="1:7" s="513" customFormat="1" ht="27" customHeight="1">
      <c r="A3" s="511" t="s">
        <v>549</v>
      </c>
      <c r="B3" s="512"/>
      <c r="C3" s="1827" t="s">
        <v>183</v>
      </c>
      <c r="D3" s="1827"/>
      <c r="E3" s="1827"/>
      <c r="F3" s="1827"/>
      <c r="G3" s="1827"/>
    </row>
    <row r="4" spans="1:7" s="513" customFormat="1" ht="15.75">
      <c r="A4" s="512"/>
      <c r="B4" s="512"/>
      <c r="C4" s="512"/>
      <c r="D4" s="512"/>
      <c r="E4" s="512"/>
      <c r="F4" s="512"/>
      <c r="G4" s="512"/>
    </row>
    <row r="5" spans="1:7" s="513" customFormat="1" ht="24.75" customHeight="1">
      <c r="A5" s="511" t="s">
        <v>550</v>
      </c>
      <c r="B5" s="512"/>
      <c r="C5" s="1828" t="s">
        <v>563</v>
      </c>
      <c r="D5" s="1828"/>
      <c r="E5" s="1828"/>
      <c r="F5" s="1828"/>
      <c r="G5" s="512"/>
    </row>
    <row r="6" spans="1:7" s="43" customFormat="1">
      <c r="A6" s="514"/>
      <c r="B6" s="514"/>
      <c r="C6" s="514"/>
      <c r="D6" s="514"/>
      <c r="E6" s="514"/>
      <c r="F6" s="514"/>
      <c r="G6" s="514"/>
    </row>
    <row r="7" spans="1:7" s="518" customFormat="1" ht="15" customHeight="1">
      <c r="A7" s="515" t="s">
        <v>930</v>
      </c>
      <c r="B7" s="516"/>
      <c r="C7" s="516"/>
      <c r="D7" s="517"/>
      <c r="E7" s="517"/>
      <c r="F7" s="517"/>
      <c r="G7" s="517"/>
    </row>
    <row r="8" spans="1:7" s="518" customFormat="1" ht="15" customHeight="1">
      <c r="A8" s="515" t="s">
        <v>552</v>
      </c>
      <c r="B8" s="517"/>
      <c r="C8" s="517"/>
      <c r="D8" s="517"/>
      <c r="E8" s="517"/>
      <c r="F8" s="517"/>
      <c r="G8" s="517" t="s">
        <v>659</v>
      </c>
    </row>
    <row r="9" spans="1:7" s="31" customFormat="1" ht="42" customHeight="1">
      <c r="A9" s="519" t="s">
        <v>126</v>
      </c>
      <c r="B9" s="520" t="s">
        <v>553</v>
      </c>
      <c r="C9" s="520" t="s">
        <v>554</v>
      </c>
      <c r="D9" s="520" t="s">
        <v>555</v>
      </c>
      <c r="E9" s="520" t="s">
        <v>556</v>
      </c>
      <c r="F9" s="520" t="s">
        <v>557</v>
      </c>
      <c r="G9" s="521" t="s">
        <v>117</v>
      </c>
    </row>
    <row r="10" spans="1:7" ht="24" customHeight="1">
      <c r="A10" s="522" t="s">
        <v>8</v>
      </c>
      <c r="B10" s="523" t="s">
        <v>558</v>
      </c>
      <c r="C10" s="524"/>
      <c r="D10" s="524"/>
      <c r="E10" s="524"/>
      <c r="F10" s="524"/>
      <c r="G10" s="525">
        <f t="shared" ref="G10:G15" si="0">SUM(C10:F10)</f>
        <v>0</v>
      </c>
    </row>
    <row r="11" spans="1:7" ht="24" customHeight="1">
      <c r="A11" s="526" t="s">
        <v>9</v>
      </c>
      <c r="B11" s="527" t="s">
        <v>145</v>
      </c>
      <c r="C11" s="528"/>
      <c r="D11" s="528"/>
      <c r="E11" s="528"/>
      <c r="F11" s="528"/>
      <c r="G11" s="529">
        <f t="shared" si="0"/>
        <v>0</v>
      </c>
    </row>
    <row r="12" spans="1:7" ht="24" customHeight="1">
      <c r="A12" s="526" t="s">
        <v>10</v>
      </c>
      <c r="B12" s="527" t="s">
        <v>146</v>
      </c>
      <c r="C12" s="528"/>
      <c r="D12" s="528"/>
      <c r="E12" s="528"/>
      <c r="F12" s="528"/>
      <c r="G12" s="529">
        <f t="shared" si="0"/>
        <v>0</v>
      </c>
    </row>
    <row r="13" spans="1:7" ht="24" customHeight="1">
      <c r="A13" s="526" t="s">
        <v>33</v>
      </c>
      <c r="B13" s="527" t="s">
        <v>147</v>
      </c>
      <c r="C13" s="528"/>
      <c r="D13" s="528"/>
      <c r="E13" s="528"/>
      <c r="F13" s="528"/>
      <c r="G13" s="529">
        <f t="shared" si="0"/>
        <v>0</v>
      </c>
    </row>
    <row r="14" spans="1:7" ht="24" customHeight="1">
      <c r="A14" s="526" t="s">
        <v>12</v>
      </c>
      <c r="B14" s="527" t="s">
        <v>148</v>
      </c>
      <c r="C14" s="528"/>
      <c r="D14" s="528"/>
      <c r="E14" s="528"/>
      <c r="F14" s="528"/>
      <c r="G14" s="529">
        <f t="shared" si="0"/>
        <v>0</v>
      </c>
    </row>
    <row r="15" spans="1:7" ht="24" customHeight="1">
      <c r="A15" s="530" t="s">
        <v>13</v>
      </c>
      <c r="B15" s="531" t="s">
        <v>559</v>
      </c>
      <c r="C15" s="532">
        <v>0</v>
      </c>
      <c r="D15" s="532"/>
      <c r="E15" s="532"/>
      <c r="F15" s="532">
        <v>0</v>
      </c>
      <c r="G15" s="533">
        <f t="shared" si="0"/>
        <v>0</v>
      </c>
    </row>
    <row r="16" spans="1:7" s="44" customFormat="1" ht="24" customHeight="1">
      <c r="A16" s="534" t="s">
        <v>34</v>
      </c>
      <c r="B16" s="535" t="s">
        <v>117</v>
      </c>
      <c r="C16" s="536">
        <f>SUM(C10:C15)</f>
        <v>0</v>
      </c>
      <c r="D16" s="536">
        <f>SUM(D10:D15)</f>
        <v>0</v>
      </c>
      <c r="E16" s="536">
        <f>SUM(E10:E15)</f>
        <v>0</v>
      </c>
      <c r="F16" s="536">
        <f>SUM(F10:F15)</f>
        <v>0</v>
      </c>
      <c r="G16" s="903">
        <v>0</v>
      </c>
    </row>
    <row r="17" spans="1:7" s="43" customFormat="1">
      <c r="A17" s="514"/>
      <c r="B17" s="514"/>
      <c r="C17" s="514"/>
      <c r="D17" s="514"/>
      <c r="E17" s="514"/>
      <c r="F17" s="514"/>
      <c r="G17" s="514"/>
    </row>
    <row r="18" spans="1:7" s="43" customFormat="1">
      <c r="A18" s="514"/>
      <c r="B18" s="514"/>
      <c r="C18" s="514"/>
      <c r="D18" s="514"/>
      <c r="E18" s="514"/>
      <c r="F18" s="514"/>
      <c r="G18" s="514"/>
    </row>
    <row r="19" spans="1:7" s="43" customFormat="1">
      <c r="A19" s="514"/>
      <c r="B19" s="514"/>
      <c r="C19" s="514"/>
      <c r="D19" s="514"/>
      <c r="E19" s="514"/>
      <c r="F19" s="514"/>
      <c r="G19" s="514"/>
    </row>
    <row r="20" spans="1:7" s="43" customFormat="1" ht="15.75">
      <c r="A20" s="513" t="s">
        <v>927</v>
      </c>
      <c r="B20" s="514"/>
      <c r="C20" s="514"/>
      <c r="D20" s="514"/>
      <c r="E20" s="514"/>
      <c r="F20" s="514"/>
      <c r="G20" s="514"/>
    </row>
    <row r="21" spans="1:7" s="43" customFormat="1">
      <c r="A21" s="514"/>
      <c r="B21" s="514"/>
      <c r="C21" s="514"/>
      <c r="D21" s="514"/>
      <c r="E21" s="514"/>
      <c r="F21" s="514"/>
      <c r="G21" s="514"/>
    </row>
    <row r="22" spans="1:7">
      <c r="A22" s="514"/>
      <c r="B22" s="514"/>
      <c r="C22" s="514"/>
      <c r="D22" s="514"/>
      <c r="E22" s="514"/>
      <c r="F22" s="514"/>
      <c r="G22" s="514"/>
    </row>
    <row r="23" spans="1:7">
      <c r="A23" s="514"/>
      <c r="B23" s="514"/>
      <c r="C23" s="43"/>
      <c r="D23" s="43"/>
      <c r="E23" s="43"/>
      <c r="F23" s="43"/>
      <c r="G23" s="514"/>
    </row>
    <row r="24" spans="1:7" ht="13.5">
      <c r="A24" s="514"/>
      <c r="B24" s="514"/>
      <c r="C24" s="537"/>
      <c r="D24" s="538" t="s">
        <v>560</v>
      </c>
      <c r="E24" s="538"/>
      <c r="F24" s="537"/>
      <c r="G24" s="514"/>
    </row>
    <row r="25" spans="1:7" ht="13.5">
      <c r="C25" s="539"/>
      <c r="D25" s="540"/>
      <c r="E25" s="540"/>
      <c r="F25" s="539"/>
    </row>
    <row r="26" spans="1:7" ht="13.5">
      <c r="C26" s="539"/>
      <c r="D26" s="540"/>
      <c r="E26" s="540"/>
      <c r="F26" s="539"/>
    </row>
  </sheetData>
  <mergeCells count="3">
    <mergeCell ref="A1:G1"/>
    <mergeCell ref="C3:G3"/>
    <mergeCell ref="C5:F5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>
    <oddHeader>&amp;R13.tájékoztató tábla a 4/2026 (V.28) önkormányzati rendelethez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26"/>
  <sheetViews>
    <sheetView topLeftCell="B1" workbookViewId="0">
      <selection activeCell="G2" sqref="G2"/>
    </sheetView>
  </sheetViews>
  <sheetFormatPr defaultRowHeight="12.75"/>
  <cols>
    <col min="1" max="1" width="5.5" style="26" customWidth="1"/>
    <col min="2" max="2" width="31.6640625" style="26" customWidth="1"/>
    <col min="3" max="3" width="12.33203125" style="26" customWidth="1"/>
    <col min="4" max="4" width="11.5" style="26" customWidth="1"/>
    <col min="5" max="5" width="11.33203125" style="26" customWidth="1"/>
    <col min="6" max="6" width="11" style="26" customWidth="1"/>
    <col min="7" max="7" width="14.33203125" style="26" customWidth="1"/>
    <col min="8" max="16384" width="9.33203125" style="26"/>
  </cols>
  <sheetData>
    <row r="1" spans="1:7" ht="43.5" customHeight="1">
      <c r="A1" s="1826" t="s">
        <v>548</v>
      </c>
      <c r="B1" s="1826"/>
      <c r="C1" s="1826"/>
      <c r="D1" s="1826"/>
      <c r="E1" s="1826"/>
      <c r="F1" s="1826"/>
      <c r="G1" s="1826"/>
    </row>
    <row r="2" spans="1:7">
      <c r="C2" s="26" t="s">
        <v>924</v>
      </c>
    </row>
    <row r="3" spans="1:7" s="513" customFormat="1" ht="27" customHeight="1">
      <c r="A3" s="511" t="s">
        <v>549</v>
      </c>
      <c r="B3" s="512"/>
      <c r="C3" s="1827" t="s">
        <v>633</v>
      </c>
      <c r="D3" s="1827"/>
      <c r="E3" s="1827"/>
      <c r="F3" s="1827"/>
      <c r="G3" s="1827"/>
    </row>
    <row r="4" spans="1:7" s="513" customFormat="1" ht="15.75">
      <c r="A4" s="512"/>
      <c r="B4" s="512"/>
      <c r="C4" s="512"/>
      <c r="D4" s="512"/>
      <c r="E4" s="512"/>
      <c r="F4" s="512"/>
      <c r="G4" s="512"/>
    </row>
    <row r="5" spans="1:7" s="513" customFormat="1" ht="24.75" customHeight="1">
      <c r="A5" s="511" t="s">
        <v>550</v>
      </c>
      <c r="B5" s="512"/>
      <c r="C5" s="1828" t="s">
        <v>634</v>
      </c>
      <c r="D5" s="1828"/>
      <c r="E5" s="1828"/>
      <c r="F5" s="1828"/>
      <c r="G5" s="512"/>
    </row>
    <row r="6" spans="1:7" s="43" customFormat="1">
      <c r="A6" s="514"/>
      <c r="B6" s="514"/>
      <c r="C6" s="514"/>
      <c r="D6" s="514"/>
      <c r="E6" s="514"/>
      <c r="F6" s="514"/>
      <c r="G6" s="514"/>
    </row>
    <row r="7" spans="1:7" s="518" customFormat="1" ht="15" customHeight="1">
      <c r="A7" s="515" t="s">
        <v>931</v>
      </c>
      <c r="B7" s="516"/>
      <c r="C7" s="516"/>
      <c r="D7" s="517"/>
      <c r="E7" s="517"/>
      <c r="F7" s="517"/>
      <c r="G7" s="517"/>
    </row>
    <row r="8" spans="1:7" s="518" customFormat="1" ht="15" customHeight="1">
      <c r="A8" s="515" t="s">
        <v>552</v>
      </c>
      <c r="B8" s="517"/>
      <c r="C8" s="517"/>
      <c r="D8" s="517"/>
      <c r="E8" s="517"/>
      <c r="F8" s="517"/>
      <c r="G8" s="517" t="s">
        <v>659</v>
      </c>
    </row>
    <row r="9" spans="1:7" s="31" customFormat="1" ht="42" customHeight="1">
      <c r="A9" s="519" t="s">
        <v>126</v>
      </c>
      <c r="B9" s="520" t="s">
        <v>553</v>
      </c>
      <c r="C9" s="520" t="s">
        <v>554</v>
      </c>
      <c r="D9" s="520" t="s">
        <v>555</v>
      </c>
      <c r="E9" s="520" t="s">
        <v>556</v>
      </c>
      <c r="F9" s="520" t="s">
        <v>557</v>
      </c>
      <c r="G9" s="521" t="s">
        <v>117</v>
      </c>
    </row>
    <row r="10" spans="1:7" ht="24" customHeight="1">
      <c r="A10" s="522" t="s">
        <v>8</v>
      </c>
      <c r="B10" s="523" t="s">
        <v>558</v>
      </c>
      <c r="C10" s="524"/>
      <c r="D10" s="524"/>
      <c r="E10" s="524"/>
      <c r="F10" s="524"/>
      <c r="G10" s="525">
        <f t="shared" ref="G10:G14" si="0">SUM(C10:F10)</f>
        <v>0</v>
      </c>
    </row>
    <row r="11" spans="1:7" ht="24" customHeight="1">
      <c r="A11" s="526" t="s">
        <v>9</v>
      </c>
      <c r="B11" s="527" t="s">
        <v>145</v>
      </c>
      <c r="C11" s="528"/>
      <c r="D11" s="528"/>
      <c r="E11" s="528"/>
      <c r="F11" s="528"/>
      <c r="G11" s="529">
        <f t="shared" si="0"/>
        <v>0</v>
      </c>
    </row>
    <row r="12" spans="1:7" ht="24" customHeight="1">
      <c r="A12" s="526" t="s">
        <v>10</v>
      </c>
      <c r="B12" s="527" t="s">
        <v>146</v>
      </c>
      <c r="C12" s="528"/>
      <c r="D12" s="528"/>
      <c r="E12" s="528"/>
      <c r="F12" s="528"/>
      <c r="G12" s="529">
        <f t="shared" si="0"/>
        <v>0</v>
      </c>
    </row>
    <row r="13" spans="1:7" ht="24" customHeight="1">
      <c r="A13" s="526" t="s">
        <v>33</v>
      </c>
      <c r="B13" s="527" t="s">
        <v>147</v>
      </c>
      <c r="C13" s="528"/>
      <c r="D13" s="528"/>
      <c r="E13" s="528"/>
      <c r="F13" s="528"/>
      <c r="G13" s="529">
        <f t="shared" si="0"/>
        <v>0</v>
      </c>
    </row>
    <row r="14" spans="1:7" ht="24" customHeight="1">
      <c r="A14" s="526" t="s">
        <v>12</v>
      </c>
      <c r="B14" s="527" t="s">
        <v>148</v>
      </c>
      <c r="C14" s="528"/>
      <c r="D14" s="528"/>
      <c r="E14" s="528"/>
      <c r="F14" s="528"/>
      <c r="G14" s="529">
        <f t="shared" si="0"/>
        <v>0</v>
      </c>
    </row>
    <row r="15" spans="1:7" ht="24" customHeight="1">
      <c r="A15" s="530" t="s">
        <v>13</v>
      </c>
      <c r="B15" s="531" t="s">
        <v>559</v>
      </c>
      <c r="C15" s="532">
        <v>0</v>
      </c>
      <c r="D15" s="532"/>
      <c r="E15" s="532"/>
      <c r="F15" s="899">
        <v>0</v>
      </c>
      <c r="G15" s="901"/>
    </row>
    <row r="16" spans="1:7" s="44" customFormat="1" ht="24" customHeight="1">
      <c r="A16" s="534" t="s">
        <v>34</v>
      </c>
      <c r="B16" s="535" t="s">
        <v>117</v>
      </c>
      <c r="C16" s="536">
        <f>SUM(C10:C15)</f>
        <v>0</v>
      </c>
      <c r="D16" s="536">
        <f>SUM(D10:D15)</f>
        <v>0</v>
      </c>
      <c r="E16" s="536">
        <f>SUM(E10:E15)</f>
        <v>0</v>
      </c>
      <c r="F16" s="900">
        <f>SUM(F10:F15)</f>
        <v>0</v>
      </c>
      <c r="G16" s="902">
        <f>SUM(C15:F15)</f>
        <v>0</v>
      </c>
    </row>
    <row r="17" spans="1:7" s="43" customFormat="1">
      <c r="A17" s="514"/>
      <c r="B17" s="514"/>
      <c r="C17" s="514"/>
      <c r="D17" s="514"/>
      <c r="E17" s="514"/>
      <c r="F17" s="514"/>
      <c r="G17" s="514"/>
    </row>
    <row r="18" spans="1:7" s="43" customFormat="1">
      <c r="A18" s="514"/>
      <c r="B18" s="514"/>
      <c r="C18" s="514"/>
      <c r="D18" s="514"/>
      <c r="E18" s="514"/>
      <c r="F18" s="514"/>
      <c r="G18" s="514"/>
    </row>
    <row r="19" spans="1:7" s="43" customFormat="1">
      <c r="A19" s="514"/>
      <c r="B19" s="514"/>
      <c r="C19" s="514"/>
      <c r="D19" s="514"/>
      <c r="E19" s="514"/>
      <c r="F19" s="514"/>
      <c r="G19" s="514"/>
    </row>
    <row r="20" spans="1:7" s="43" customFormat="1" ht="15.75">
      <c r="A20" s="513" t="s">
        <v>927</v>
      </c>
      <c r="B20" s="514"/>
      <c r="C20" s="514"/>
      <c r="D20" s="514"/>
      <c r="E20" s="514"/>
      <c r="F20" s="514"/>
      <c r="G20" s="514"/>
    </row>
    <row r="21" spans="1:7" s="43" customFormat="1">
      <c r="A21" s="514"/>
      <c r="B21" s="514"/>
      <c r="C21" s="514"/>
      <c r="D21" s="514"/>
      <c r="E21" s="514"/>
      <c r="F21" s="514"/>
      <c r="G21" s="514"/>
    </row>
    <row r="22" spans="1:7">
      <c r="A22" s="514"/>
      <c r="B22" s="514"/>
      <c r="C22" s="514"/>
      <c r="D22" s="514"/>
      <c r="E22" s="514"/>
      <c r="F22" s="514"/>
      <c r="G22" s="514"/>
    </row>
    <row r="23" spans="1:7">
      <c r="A23" s="514"/>
      <c r="B23" s="514"/>
      <c r="C23" s="43"/>
      <c r="D23" s="43"/>
      <c r="E23" s="43"/>
      <c r="F23" s="43"/>
      <c r="G23" s="514"/>
    </row>
    <row r="24" spans="1:7" ht="13.5">
      <c r="A24" s="514"/>
      <c r="B24" s="514"/>
      <c r="C24" s="537"/>
      <c r="D24" s="538" t="s">
        <v>560</v>
      </c>
      <c r="E24" s="538"/>
      <c r="F24" s="537"/>
      <c r="G24" s="514"/>
    </row>
    <row r="25" spans="1:7" ht="13.5">
      <c r="C25" s="539"/>
      <c r="D25" s="540"/>
      <c r="E25" s="540"/>
      <c r="F25" s="539"/>
    </row>
    <row r="26" spans="1:7" ht="13.5">
      <c r="C26" s="539"/>
      <c r="D26" s="540"/>
      <c r="E26" s="540"/>
      <c r="F26" s="539"/>
    </row>
  </sheetData>
  <mergeCells count="3">
    <mergeCell ref="A1:G1"/>
    <mergeCell ref="C3:G3"/>
    <mergeCell ref="C5:F5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&amp;R14. tájékoztató tábla a 4/2026 (V.28) önkormányzati rendelethez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43"/>
  <sheetViews>
    <sheetView workbookViewId="0"/>
  </sheetViews>
  <sheetFormatPr defaultRowHeight="12.75"/>
  <sheetData>
    <row r="43" ht="10.5" customHeight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5"/>
  <sheetViews>
    <sheetView zoomScale="85" zoomScaleNormal="85" workbookViewId="0">
      <selection activeCell="N35" sqref="N35"/>
    </sheetView>
  </sheetViews>
  <sheetFormatPr defaultRowHeight="12.75"/>
  <cols>
    <col min="1" max="1" width="6.83203125" style="1135" customWidth="1"/>
    <col min="2" max="2" width="55.1640625" style="1138" customWidth="1"/>
    <col min="3" max="5" width="16.33203125" style="1135" customWidth="1"/>
    <col min="6" max="6" width="55.1640625" style="1135" customWidth="1"/>
    <col min="7" max="9" width="16.33203125" style="1135" customWidth="1"/>
    <col min="10" max="10" width="4.83203125" style="1135" customWidth="1"/>
    <col min="11" max="16384" width="9.33203125" style="1135"/>
  </cols>
  <sheetData>
    <row r="1" spans="1:10" ht="39.75" customHeight="1">
      <c r="B1" s="1195" t="s">
        <v>68</v>
      </c>
      <c r="C1" s="1137"/>
      <c r="D1" s="1137"/>
      <c r="E1" s="1137"/>
      <c r="F1" s="1137"/>
      <c r="G1" s="1137"/>
      <c r="H1" s="1137"/>
      <c r="I1" s="1137"/>
      <c r="J1" s="1738" t="s">
        <v>960</v>
      </c>
    </row>
    <row r="2" spans="1:10" ht="14.25" thickBot="1">
      <c r="G2" s="85"/>
      <c r="H2" s="85"/>
      <c r="I2" s="85" t="s">
        <v>664</v>
      </c>
      <c r="J2" s="1738"/>
    </row>
    <row r="3" spans="1:10" ht="24" customHeight="1" thickBot="1">
      <c r="A3" s="1196" t="s">
        <v>3</v>
      </c>
      <c r="B3" s="1197" t="s">
        <v>39</v>
      </c>
      <c r="C3" s="1198"/>
      <c r="D3" s="1198"/>
      <c r="E3" s="1198"/>
      <c r="F3" s="1197" t="s">
        <v>40</v>
      </c>
      <c r="G3" s="1199"/>
      <c r="H3" s="1199"/>
      <c r="I3" s="1199"/>
      <c r="J3" s="1738"/>
    </row>
    <row r="4" spans="1:10" s="86" customFormat="1" ht="39" customHeight="1" thickBot="1">
      <c r="A4" s="1200"/>
      <c r="B4" s="1201" t="s">
        <v>41</v>
      </c>
      <c r="C4" s="1146" t="s">
        <v>871</v>
      </c>
      <c r="D4" s="1147" t="s">
        <v>872</v>
      </c>
      <c r="E4" s="1146" t="s">
        <v>873</v>
      </c>
      <c r="F4" s="1201" t="s">
        <v>41</v>
      </c>
      <c r="G4" s="1146" t="s">
        <v>871</v>
      </c>
      <c r="H4" s="1147" t="s">
        <v>872</v>
      </c>
      <c r="I4" s="1146" t="s">
        <v>873</v>
      </c>
      <c r="J4" s="1738"/>
    </row>
    <row r="5" spans="1:10" s="86" customFormat="1" ht="13.5" thickBot="1">
      <c r="A5" s="1149">
        <v>1</v>
      </c>
      <c r="B5" s="1145">
        <v>2</v>
      </c>
      <c r="C5" s="1150">
        <v>3</v>
      </c>
      <c r="D5" s="1150">
        <v>4</v>
      </c>
      <c r="E5" s="1150">
        <v>5</v>
      </c>
      <c r="F5" s="1145">
        <v>6</v>
      </c>
      <c r="G5" s="1150">
        <v>7</v>
      </c>
      <c r="H5" s="1150">
        <v>8</v>
      </c>
      <c r="I5" s="1151">
        <v>9</v>
      </c>
      <c r="J5" s="1738"/>
    </row>
    <row r="6" spans="1:10" ht="12.95" customHeight="1">
      <c r="A6" s="1152" t="s">
        <v>8</v>
      </c>
      <c r="B6" s="1202" t="s">
        <v>431</v>
      </c>
      <c r="C6" s="909">
        <v>449007322</v>
      </c>
      <c r="D6" s="909">
        <v>500981427</v>
      </c>
      <c r="E6" s="909">
        <v>350981427</v>
      </c>
      <c r="F6" s="1202" t="s">
        <v>29</v>
      </c>
      <c r="G6" s="951">
        <v>480202285</v>
      </c>
      <c r="H6" s="951">
        <v>499053167</v>
      </c>
      <c r="I6" s="951">
        <v>40896139</v>
      </c>
      <c r="J6" s="1738"/>
    </row>
    <row r="7" spans="1:10" ht="12.75" customHeight="1">
      <c r="A7" s="1158" t="s">
        <v>9</v>
      </c>
      <c r="B7" s="1204" t="s">
        <v>321</v>
      </c>
      <c r="C7" s="1205">
        <v>19025000</v>
      </c>
      <c r="D7" s="1205">
        <v>19025000</v>
      </c>
      <c r="E7" s="1205">
        <v>8318000</v>
      </c>
      <c r="F7" s="1204" t="s">
        <v>30</v>
      </c>
      <c r="G7" s="951">
        <v>252733712</v>
      </c>
      <c r="H7" s="951">
        <v>291433927</v>
      </c>
      <c r="I7" s="951">
        <v>48337693</v>
      </c>
      <c r="J7" s="1738"/>
    </row>
    <row r="8" spans="1:10" ht="12.95" customHeight="1">
      <c r="A8" s="1158" t="s">
        <v>10</v>
      </c>
      <c r="B8" s="1204" t="s">
        <v>432</v>
      </c>
      <c r="C8" s="1203"/>
      <c r="D8" s="1203"/>
      <c r="E8" s="1173"/>
      <c r="F8" s="1204" t="s">
        <v>31</v>
      </c>
      <c r="G8" s="1205">
        <f>SUM(G9:G10)</f>
        <v>0</v>
      </c>
      <c r="H8" s="1205">
        <f>SUM(H9:H10)</f>
        <v>0</v>
      </c>
      <c r="I8" s="1206">
        <f>SUM(I9:I10)</f>
        <v>0</v>
      </c>
      <c r="J8" s="1738"/>
    </row>
    <row r="9" spans="1:10" ht="12.95" customHeight="1">
      <c r="A9" s="1158" t="s">
        <v>33</v>
      </c>
      <c r="B9" s="1204"/>
      <c r="C9" s="1205"/>
      <c r="D9" s="1205"/>
      <c r="E9" s="1205"/>
      <c r="F9" s="1165" t="s">
        <v>439</v>
      </c>
      <c r="G9" s="1171"/>
      <c r="H9" s="1171"/>
      <c r="I9" s="1174"/>
      <c r="J9" s="1738"/>
    </row>
    <row r="10" spans="1:10" ht="12.75" customHeight="1">
      <c r="A10" s="1158" t="s">
        <v>12</v>
      </c>
      <c r="B10" s="1204"/>
      <c r="C10" s="1205"/>
      <c r="D10" s="1205"/>
      <c r="E10" s="1205"/>
      <c r="F10" s="1165" t="s">
        <v>69</v>
      </c>
      <c r="G10" s="1171"/>
      <c r="H10" s="1171"/>
      <c r="I10" s="1174"/>
      <c r="J10" s="1738"/>
    </row>
    <row r="11" spans="1:10" ht="12.95" customHeight="1">
      <c r="A11" s="1158" t="s">
        <v>13</v>
      </c>
      <c r="B11" s="1204"/>
      <c r="C11" s="1207"/>
      <c r="D11" s="1207"/>
      <c r="E11" s="1207"/>
      <c r="F11" s="1208"/>
      <c r="G11" s="1171"/>
      <c r="H11" s="1171"/>
      <c r="I11" s="1174"/>
      <c r="J11" s="1738"/>
    </row>
    <row r="12" spans="1:10" ht="12.95" customHeight="1">
      <c r="A12" s="1158" t="s">
        <v>34</v>
      </c>
      <c r="B12" s="1204"/>
      <c r="C12" s="1205"/>
      <c r="D12" s="1205"/>
      <c r="E12" s="1205"/>
      <c r="F12" s="1209"/>
      <c r="G12" s="1205"/>
      <c r="H12" s="1205"/>
      <c r="I12" s="1206"/>
      <c r="J12" s="1738"/>
    </row>
    <row r="13" spans="1:10" ht="12.95" customHeight="1">
      <c r="A13" s="1158" t="s">
        <v>15</v>
      </c>
      <c r="B13" s="1204"/>
      <c r="C13" s="1205"/>
      <c r="D13" s="1205"/>
      <c r="E13" s="1205"/>
      <c r="F13" s="1210"/>
      <c r="G13" s="1205"/>
      <c r="H13" s="1205"/>
      <c r="I13" s="1206"/>
      <c r="J13" s="1738"/>
    </row>
    <row r="14" spans="1:10" ht="12.95" customHeight="1">
      <c r="A14" s="1158" t="s">
        <v>35</v>
      </c>
      <c r="B14" s="1209"/>
      <c r="C14" s="1207"/>
      <c r="D14" s="1207"/>
      <c r="E14" s="1207"/>
      <c r="F14" s="1209"/>
      <c r="G14" s="1205"/>
      <c r="H14" s="1205"/>
      <c r="I14" s="1206"/>
      <c r="J14" s="1738"/>
    </row>
    <row r="15" spans="1:10" ht="22.5" customHeight="1">
      <c r="A15" s="1158" t="s">
        <v>16</v>
      </c>
      <c r="B15" s="1204"/>
      <c r="C15" s="1207"/>
      <c r="D15" s="1207"/>
      <c r="E15" s="1207"/>
      <c r="F15" s="1209"/>
      <c r="G15" s="1205"/>
      <c r="H15" s="1205"/>
      <c r="I15" s="1206"/>
      <c r="J15" s="1738"/>
    </row>
    <row r="16" spans="1:10" ht="12.95" customHeight="1">
      <c r="A16" s="1158" t="s">
        <v>17</v>
      </c>
      <c r="B16" s="1204"/>
      <c r="C16" s="1211"/>
      <c r="D16" s="1212"/>
      <c r="E16" s="1213"/>
      <c r="F16" s="1204"/>
      <c r="G16" s="1205"/>
      <c r="H16" s="1205"/>
      <c r="I16" s="1206"/>
      <c r="J16" s="1738"/>
    </row>
    <row r="17" spans="1:10" ht="12.95" customHeight="1" thickBot="1">
      <c r="A17" s="1182" t="s">
        <v>18</v>
      </c>
      <c r="B17" s="1214"/>
      <c r="C17" s="1215"/>
      <c r="D17" s="1216"/>
      <c r="E17" s="1217"/>
      <c r="F17" s="1214"/>
      <c r="G17" s="1218"/>
      <c r="H17" s="1218"/>
      <c r="I17" s="1219"/>
      <c r="J17" s="1738"/>
    </row>
    <row r="18" spans="1:10" ht="15.95" customHeight="1" thickBot="1">
      <c r="A18" s="87" t="s">
        <v>19</v>
      </c>
      <c r="B18" s="88" t="s">
        <v>70</v>
      </c>
      <c r="C18" s="1220">
        <f>SUM(C6+C7+C8)</f>
        <v>468032322</v>
      </c>
      <c r="D18" s="1220">
        <f>SUM(D6:D17)</f>
        <v>520006427</v>
      </c>
      <c r="E18" s="1220">
        <f>SUM(E6:E17)</f>
        <v>359299427</v>
      </c>
      <c r="F18" s="88" t="s">
        <v>71</v>
      </c>
      <c r="G18" s="160">
        <f>SUM(G6:G8)</f>
        <v>732935997</v>
      </c>
      <c r="H18" s="160">
        <f>SUM(H6:H8)</f>
        <v>790487094</v>
      </c>
      <c r="I18" s="160">
        <f>SUM(I6:I8)</f>
        <v>89233832</v>
      </c>
      <c r="J18" s="1738"/>
    </row>
    <row r="19" spans="1:10" ht="12.95" customHeight="1">
      <c r="A19" s="1152" t="s">
        <v>20</v>
      </c>
      <c r="B19" s="1183" t="s">
        <v>72</v>
      </c>
      <c r="C19" s="1221">
        <f>SUM(C20:C21)</f>
        <v>275858391</v>
      </c>
      <c r="D19" s="1221">
        <f>SUM(D20:D21)</f>
        <v>275858391</v>
      </c>
      <c r="E19" s="1221">
        <f>SUM(E20:E21)</f>
        <v>275858391</v>
      </c>
      <c r="F19" s="1159" t="s">
        <v>437</v>
      </c>
      <c r="G19" s="1222"/>
      <c r="H19" s="1222"/>
      <c r="I19" s="1223"/>
      <c r="J19" s="1738"/>
    </row>
    <row r="20" spans="1:10" ht="12.95" customHeight="1">
      <c r="A20" s="1158" t="s">
        <v>47</v>
      </c>
      <c r="B20" s="1159" t="s">
        <v>73</v>
      </c>
      <c r="C20" s="1224">
        <v>275858391</v>
      </c>
      <c r="D20" s="1224">
        <v>275858391</v>
      </c>
      <c r="E20" s="1224">
        <v>275858391</v>
      </c>
      <c r="F20" s="1159" t="s">
        <v>438</v>
      </c>
      <c r="G20" s="1173"/>
      <c r="H20" s="1173"/>
      <c r="I20" s="1178"/>
      <c r="J20" s="1738"/>
    </row>
    <row r="21" spans="1:10" ht="12.95" customHeight="1">
      <c r="A21" s="1152" t="s">
        <v>48</v>
      </c>
      <c r="B21" s="1159" t="s">
        <v>74</v>
      </c>
      <c r="C21" s="1173"/>
      <c r="D21" s="1173"/>
      <c r="E21" s="1173"/>
      <c r="F21" s="1159" t="s">
        <v>429</v>
      </c>
      <c r="G21" s="1173"/>
      <c r="H21" s="1173"/>
      <c r="I21" s="1178"/>
      <c r="J21" s="1738"/>
    </row>
    <row r="22" spans="1:10" ht="12.95" customHeight="1">
      <c r="A22" s="1158" t="s">
        <v>49</v>
      </c>
      <c r="B22" s="1225" t="s">
        <v>75</v>
      </c>
      <c r="C22" s="1171">
        <f>SUM(C23:C28)</f>
        <v>0</v>
      </c>
      <c r="D22" s="1171">
        <f>SUM(D23:D28)</f>
        <v>0</v>
      </c>
      <c r="E22" s="1171">
        <f>SUM(E23:E28)</f>
        <v>0</v>
      </c>
      <c r="F22" s="1159" t="s">
        <v>430</v>
      </c>
      <c r="G22" s="1173"/>
      <c r="H22" s="1173"/>
      <c r="I22" s="1178"/>
      <c r="J22" s="1738"/>
    </row>
    <row r="23" spans="1:10" ht="12.95" customHeight="1">
      <c r="A23" s="1152" t="s">
        <v>50</v>
      </c>
      <c r="B23" s="1226" t="s">
        <v>76</v>
      </c>
      <c r="C23" s="1173"/>
      <c r="D23" s="1173"/>
      <c r="E23" s="1173"/>
      <c r="F23" s="1187"/>
      <c r="G23" s="1173"/>
      <c r="H23" s="1173"/>
      <c r="I23" s="1178"/>
      <c r="J23" s="1077"/>
    </row>
    <row r="24" spans="1:10" ht="12.95" customHeight="1">
      <c r="A24" s="1158" t="s">
        <v>51</v>
      </c>
      <c r="B24" s="1226" t="s">
        <v>77</v>
      </c>
      <c r="C24" s="1173"/>
      <c r="D24" s="1173"/>
      <c r="E24" s="1173"/>
      <c r="F24" s="1159"/>
      <c r="G24" s="1173"/>
      <c r="H24" s="1173"/>
      <c r="I24" s="1178"/>
      <c r="J24" s="1077"/>
    </row>
    <row r="25" spans="1:10" ht="12.95" customHeight="1">
      <c r="A25" s="1152" t="s">
        <v>52</v>
      </c>
      <c r="B25" s="1159" t="s">
        <v>78</v>
      </c>
      <c r="C25" s="1188"/>
      <c r="D25" s="1188"/>
      <c r="E25" s="1188"/>
      <c r="F25" s="1153"/>
      <c r="G25" s="1173"/>
      <c r="H25" s="1173"/>
      <c r="I25" s="1178"/>
      <c r="J25" s="1077"/>
    </row>
    <row r="26" spans="1:10" ht="12.95" customHeight="1">
      <c r="A26" s="1158" t="s">
        <v>53</v>
      </c>
      <c r="B26" s="1202" t="s">
        <v>435</v>
      </c>
      <c r="C26" s="1173"/>
      <c r="D26" s="1173"/>
      <c r="E26" s="1173"/>
      <c r="F26" s="1153"/>
      <c r="G26" s="1173"/>
      <c r="H26" s="1173"/>
      <c r="I26" s="1178"/>
      <c r="J26" s="1077"/>
    </row>
    <row r="27" spans="1:10" ht="12.95" customHeight="1">
      <c r="A27" s="1227" t="s">
        <v>54</v>
      </c>
      <c r="B27" s="1228" t="s">
        <v>436</v>
      </c>
      <c r="C27" s="1173"/>
      <c r="D27" s="1173"/>
      <c r="E27" s="1173"/>
      <c r="F27" s="1229"/>
      <c r="G27" s="1173"/>
      <c r="H27" s="1173"/>
      <c r="I27" s="1178"/>
      <c r="J27" s="1077"/>
    </row>
    <row r="28" spans="1:10" ht="12.95" customHeight="1">
      <c r="A28" s="1164" t="s">
        <v>56</v>
      </c>
      <c r="B28" s="1226" t="s">
        <v>349</v>
      </c>
      <c r="C28" s="1173"/>
      <c r="D28" s="1173"/>
      <c r="E28" s="1173"/>
      <c r="F28" s="1230"/>
      <c r="G28" s="1173"/>
      <c r="H28" s="1173"/>
      <c r="I28" s="1178"/>
      <c r="J28" s="1077"/>
    </row>
    <row r="29" spans="1:10" ht="12.95" customHeight="1">
      <c r="A29" s="1227" t="s">
        <v>58</v>
      </c>
      <c r="B29" s="1231"/>
      <c r="C29" s="1173"/>
      <c r="D29" s="1173"/>
      <c r="E29" s="1173"/>
      <c r="F29" s="1232"/>
      <c r="G29" s="1173"/>
      <c r="H29" s="1173"/>
      <c r="I29" s="1178"/>
      <c r="J29" s="1077"/>
    </row>
    <row r="30" spans="1:10" ht="12.95" customHeight="1" thickBot="1">
      <c r="A30" s="1158" t="s">
        <v>59</v>
      </c>
      <c r="C30" s="1173"/>
      <c r="D30" s="1173"/>
      <c r="E30" s="1173"/>
      <c r="F30" s="1230"/>
      <c r="G30" s="1173"/>
      <c r="H30" s="1173"/>
      <c r="I30" s="1178"/>
      <c r="J30" s="1077"/>
    </row>
    <row r="31" spans="1:10" ht="26.25" customHeight="1" thickBot="1">
      <c r="A31" s="87" t="s">
        <v>62</v>
      </c>
      <c r="B31" s="88" t="s">
        <v>79</v>
      </c>
      <c r="C31" s="160">
        <f>+C19+C22</f>
        <v>275858391</v>
      </c>
      <c r="D31" s="160">
        <f>+D19+D22</f>
        <v>275858391</v>
      </c>
      <c r="E31" s="160">
        <f>+E19+E22</f>
        <v>275858391</v>
      </c>
      <c r="F31" s="88" t="s">
        <v>80</v>
      </c>
      <c r="G31" s="160">
        <f>SUM(G19:G30)</f>
        <v>0</v>
      </c>
      <c r="H31" s="160">
        <f>SUM(H19:H30)</f>
        <v>0</v>
      </c>
      <c r="I31" s="161">
        <f>SUM(I19:I30)</f>
        <v>0</v>
      </c>
      <c r="J31" s="1077"/>
    </row>
    <row r="32" spans="1:10" ht="24" customHeight="1" thickBot="1">
      <c r="A32" s="87" t="s">
        <v>65</v>
      </c>
      <c r="B32" s="88" t="s">
        <v>81</v>
      </c>
      <c r="C32" s="160">
        <f>+C18+C31</f>
        <v>743890713</v>
      </c>
      <c r="D32" s="160">
        <f>+D18+D31</f>
        <v>795864818</v>
      </c>
      <c r="E32" s="160">
        <f>+E18+E31</f>
        <v>635157818</v>
      </c>
      <c r="F32" s="88" t="s">
        <v>82</v>
      </c>
      <c r="G32" s="160">
        <f>+G18+G31</f>
        <v>732935997</v>
      </c>
      <c r="H32" s="160">
        <f>+H18+H31</f>
        <v>790487094</v>
      </c>
      <c r="I32" s="161">
        <f>+I18+I31</f>
        <v>89233832</v>
      </c>
      <c r="J32" s="1077"/>
    </row>
    <row r="33" spans="1:10" ht="18" customHeight="1" thickBot="1">
      <c r="A33" s="87" t="s">
        <v>83</v>
      </c>
      <c r="B33" s="88" t="s">
        <v>84</v>
      </c>
      <c r="C33" s="160">
        <f>+C32</f>
        <v>743890713</v>
      </c>
      <c r="D33" s="160">
        <f>+D32</f>
        <v>795864818</v>
      </c>
      <c r="E33" s="160">
        <f>+E32</f>
        <v>635157818</v>
      </c>
      <c r="F33" s="88" t="s">
        <v>85</v>
      </c>
      <c r="G33" s="160">
        <f>+G32</f>
        <v>732935997</v>
      </c>
      <c r="H33" s="160">
        <f>+H32</f>
        <v>790487094</v>
      </c>
      <c r="I33" s="161">
        <f>+I32</f>
        <v>89233832</v>
      </c>
      <c r="J33" s="1077"/>
    </row>
    <row r="34" spans="1:10" ht="13.5" thickBot="1">
      <c r="A34" s="87" t="s">
        <v>86</v>
      </c>
      <c r="B34" s="88" t="s">
        <v>63</v>
      </c>
      <c r="C34" s="160">
        <f>IF(C18-G18&lt;0,G18-C18,"-")</f>
        <v>264903675</v>
      </c>
      <c r="D34" s="160">
        <f>IF(D18-H18&lt;0,H18-D18,"-")</f>
        <v>270480667</v>
      </c>
      <c r="E34" s="89" t="str">
        <f>IF(E18-I18&lt;0,I18-E18,"-")</f>
        <v>-</v>
      </c>
      <c r="F34" s="88" t="s">
        <v>64</v>
      </c>
      <c r="G34" s="160" t="str">
        <f>IF(C18-G18&gt;0,C18-G18,"-")</f>
        <v>-</v>
      </c>
      <c r="H34" s="160" t="str">
        <f>IF(D18-H18&gt;0,D18-H18,"-")</f>
        <v>-</v>
      </c>
      <c r="I34" s="161">
        <f>IF(E18-I18&gt;0,E18-I18,"-")</f>
        <v>270065595</v>
      </c>
      <c r="J34" s="1077"/>
    </row>
    <row r="35" spans="1:10" ht="13.5" thickBot="1">
      <c r="A35" s="87" t="s">
        <v>87</v>
      </c>
      <c r="B35" s="88" t="s">
        <v>66</v>
      </c>
      <c r="C35" s="160" t="str">
        <f>IF(C18+C19-G32&lt;0,G32-(C18+C19),"-")</f>
        <v>-</v>
      </c>
      <c r="D35" s="160" t="str">
        <f>IF(D18+D19-H32&lt;0,H32-(D18+D19),"-")</f>
        <v>-</v>
      </c>
      <c r="E35" s="89" t="str">
        <f>IF(E18+E19-I32&lt;0,I32-(E18+E19),"-")</f>
        <v>-</v>
      </c>
      <c r="F35" s="88" t="s">
        <v>67</v>
      </c>
      <c r="G35" s="160">
        <f>IF(C18+C19-G32&gt;0,C18+C19-G32,"-")</f>
        <v>10954716</v>
      </c>
      <c r="H35" s="160">
        <f>IF(D18+D19-H32&gt;0,D18+D19-H32,"-")</f>
        <v>5377724</v>
      </c>
      <c r="I35" s="161">
        <f>IF(E18+E19-I32&gt;0,E18+E19-I32,"-")</f>
        <v>545923986</v>
      </c>
      <c r="J35" s="1077"/>
    </row>
  </sheetData>
  <mergeCells count="1">
    <mergeCell ref="J1:J22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6"/>
  <sheetViews>
    <sheetView view="pageLayout" topLeftCell="B1" workbookViewId="0">
      <selection activeCell="L3" sqref="L3"/>
    </sheetView>
  </sheetViews>
  <sheetFormatPr defaultRowHeight="12.75"/>
  <cols>
    <col min="1" max="1" width="40.1640625" style="24" customWidth="1"/>
    <col min="2" max="2" width="15.6640625" style="23" customWidth="1"/>
    <col min="3" max="3" width="13.33203125" style="23" customWidth="1"/>
    <col min="4" max="6" width="15.6640625" style="23" customWidth="1"/>
    <col min="7" max="7" width="13.83203125" style="23" customWidth="1"/>
    <col min="8" max="8" width="11" style="23" bestFit="1" customWidth="1"/>
    <col min="9" max="16384" width="9.33203125" style="23"/>
  </cols>
  <sheetData>
    <row r="1" spans="1:7" ht="18" customHeight="1">
      <c r="A1" s="285" t="s">
        <v>88</v>
      </c>
      <c r="B1" s="285"/>
      <c r="C1" s="285"/>
      <c r="D1" s="285"/>
      <c r="E1" s="285"/>
      <c r="F1" s="285"/>
    </row>
    <row r="2" spans="1:7" ht="22.5" customHeight="1" thickBot="1">
      <c r="A2" s="45"/>
      <c r="B2" s="28"/>
      <c r="C2" s="28"/>
      <c r="D2" s="28"/>
      <c r="E2" s="28"/>
      <c r="F2" s="284" t="s">
        <v>664</v>
      </c>
    </row>
    <row r="3" spans="1:7" s="25" customFormat="1" ht="50.25" customHeight="1" thickBot="1">
      <c r="A3" s="46" t="s">
        <v>89</v>
      </c>
      <c r="B3" s="47" t="s">
        <v>90</v>
      </c>
      <c r="C3" s="47" t="s">
        <v>900</v>
      </c>
      <c r="D3" s="47" t="s">
        <v>91</v>
      </c>
      <c r="E3" s="47" t="s">
        <v>885</v>
      </c>
      <c r="F3" s="164" t="s">
        <v>886</v>
      </c>
      <c r="G3" s="163" t="s">
        <v>897</v>
      </c>
    </row>
    <row r="4" spans="1:7" s="28" customFormat="1" ht="12" customHeight="1">
      <c r="A4" s="1241">
        <v>1</v>
      </c>
      <c r="B4" s="1242">
        <v>2</v>
      </c>
      <c r="C4" s="1242">
        <v>3</v>
      </c>
      <c r="D4" s="1242">
        <v>4</v>
      </c>
      <c r="E4" s="1242">
        <v>5</v>
      </c>
      <c r="F4" s="1242">
        <v>6</v>
      </c>
      <c r="G4" s="1251">
        <v>7</v>
      </c>
    </row>
    <row r="5" spans="1:7" ht="15.95" customHeight="1">
      <c r="A5" s="1243" t="s">
        <v>827</v>
      </c>
      <c r="B5" s="1244">
        <v>190500000</v>
      </c>
      <c r="C5" s="1042">
        <v>178000000</v>
      </c>
      <c r="D5" s="1245" t="s">
        <v>852</v>
      </c>
      <c r="E5" s="1042">
        <v>178000000</v>
      </c>
      <c r="F5" s="1042">
        <v>178000000</v>
      </c>
      <c r="G5" s="1252"/>
    </row>
    <row r="6" spans="1:7" ht="15.95" customHeight="1">
      <c r="A6" s="1246" t="s">
        <v>887</v>
      </c>
      <c r="B6" s="1247">
        <v>603086383</v>
      </c>
      <c r="C6" s="1248">
        <v>559242795</v>
      </c>
      <c r="D6" s="1245" t="s">
        <v>888</v>
      </c>
      <c r="E6" s="1248">
        <v>277180000</v>
      </c>
      <c r="F6" s="1248">
        <v>277180000</v>
      </c>
      <c r="G6" s="1253"/>
    </row>
    <row r="7" spans="1:7" ht="15.95" customHeight="1">
      <c r="A7" s="1246" t="s">
        <v>889</v>
      </c>
      <c r="B7" s="1247">
        <v>3000000</v>
      </c>
      <c r="C7" s="1248">
        <v>3000000</v>
      </c>
      <c r="D7" s="1245" t="s">
        <v>888</v>
      </c>
      <c r="E7" s="1248">
        <v>3000000</v>
      </c>
      <c r="F7" s="1248">
        <v>3000000</v>
      </c>
      <c r="G7" s="1252"/>
    </row>
    <row r="8" spans="1:7" ht="15.95" customHeight="1">
      <c r="A8" s="1246" t="s">
        <v>815</v>
      </c>
      <c r="B8" s="1247">
        <v>200000</v>
      </c>
      <c r="C8" s="1247">
        <v>200000</v>
      </c>
      <c r="D8" s="1245" t="s">
        <v>888</v>
      </c>
      <c r="E8" s="1247">
        <v>200000</v>
      </c>
      <c r="F8" s="1247">
        <v>200000</v>
      </c>
      <c r="G8" s="1252"/>
    </row>
    <row r="9" spans="1:7" ht="15.95" customHeight="1">
      <c r="A9" s="1246" t="s">
        <v>853</v>
      </c>
      <c r="B9" s="1247">
        <v>646430</v>
      </c>
      <c r="C9" s="1247">
        <v>646430</v>
      </c>
      <c r="D9" s="1245" t="s">
        <v>888</v>
      </c>
      <c r="E9" s="1247">
        <v>646430</v>
      </c>
      <c r="F9" s="1247">
        <v>646430</v>
      </c>
      <c r="G9" s="1252"/>
    </row>
    <row r="10" spans="1:7" ht="15.95" customHeight="1">
      <c r="A10" s="1246" t="s">
        <v>890</v>
      </c>
      <c r="B10" s="1247">
        <v>1270000</v>
      </c>
      <c r="C10" s="1247">
        <v>1270000</v>
      </c>
      <c r="D10" s="1245" t="s">
        <v>888</v>
      </c>
      <c r="E10" s="1247">
        <v>1270000</v>
      </c>
      <c r="F10" s="1247">
        <v>1270000</v>
      </c>
      <c r="G10" s="1254">
        <v>1399000</v>
      </c>
    </row>
    <row r="11" spans="1:7" ht="15.95" customHeight="1">
      <c r="A11" s="1246" t="s">
        <v>854</v>
      </c>
      <c r="B11" s="1247">
        <v>11384055</v>
      </c>
      <c r="C11" s="1247">
        <v>11384055</v>
      </c>
      <c r="D11" s="1245" t="s">
        <v>888</v>
      </c>
      <c r="E11" s="1247">
        <v>11384055</v>
      </c>
      <c r="F11" s="1247">
        <v>16130457</v>
      </c>
      <c r="G11" s="1254">
        <v>15993588</v>
      </c>
    </row>
    <row r="12" spans="1:7" ht="15.95" customHeight="1">
      <c r="A12" s="1246" t="s">
        <v>891</v>
      </c>
      <c r="B12" s="1247">
        <v>6400800</v>
      </c>
      <c r="C12" s="1247">
        <v>6400800</v>
      </c>
      <c r="D12" s="1245" t="s">
        <v>888</v>
      </c>
      <c r="E12" s="1247">
        <v>6400800</v>
      </c>
      <c r="F12" s="1247">
        <v>2039398</v>
      </c>
      <c r="G12" s="1254">
        <v>2039938</v>
      </c>
    </row>
    <row r="13" spans="1:7" ht="15.95" customHeight="1">
      <c r="A13" s="1246" t="s">
        <v>892</v>
      </c>
      <c r="B13" s="1247">
        <v>292000</v>
      </c>
      <c r="C13" s="1247">
        <v>292000</v>
      </c>
      <c r="D13" s="1245" t="s">
        <v>888</v>
      </c>
      <c r="E13" s="1247">
        <v>292000</v>
      </c>
      <c r="F13" s="1247">
        <v>292000</v>
      </c>
      <c r="G13" s="1254">
        <v>53980</v>
      </c>
    </row>
    <row r="14" spans="1:7" ht="15.95" customHeight="1">
      <c r="A14" s="1246" t="s">
        <v>893</v>
      </c>
      <c r="B14" s="1247">
        <v>540000</v>
      </c>
      <c r="C14" s="1247">
        <v>540000</v>
      </c>
      <c r="D14" s="1245" t="s">
        <v>888</v>
      </c>
      <c r="E14" s="1247">
        <v>540000</v>
      </c>
      <c r="F14" s="1247">
        <v>540000</v>
      </c>
      <c r="G14" s="1254">
        <v>690120</v>
      </c>
    </row>
    <row r="15" spans="1:7" ht="15.95" customHeight="1">
      <c r="A15" s="1246" t="s">
        <v>855</v>
      </c>
      <c r="B15" s="1247">
        <v>508000</v>
      </c>
      <c r="C15" s="1247">
        <v>508000</v>
      </c>
      <c r="D15" s="1245" t="s">
        <v>888</v>
      </c>
      <c r="E15" s="1247">
        <v>508000</v>
      </c>
      <c r="F15" s="1247">
        <v>508000</v>
      </c>
      <c r="G15" s="1254">
        <v>81010</v>
      </c>
    </row>
    <row r="16" spans="1:7" ht="15.95" customHeight="1">
      <c r="A16" s="1246" t="s">
        <v>856</v>
      </c>
      <c r="B16" s="1247">
        <v>381000</v>
      </c>
      <c r="C16" s="1247">
        <v>381000</v>
      </c>
      <c r="D16" s="1245" t="s">
        <v>888</v>
      </c>
      <c r="E16" s="1247">
        <v>381000</v>
      </c>
      <c r="F16" s="1247">
        <v>381000</v>
      </c>
      <c r="G16" s="1254">
        <v>289900</v>
      </c>
    </row>
    <row r="17" spans="1:7" ht="15.95" customHeight="1">
      <c r="A17" s="1246" t="s">
        <v>857</v>
      </c>
      <c r="B17" s="1247">
        <v>1765000</v>
      </c>
      <c r="C17" s="1247">
        <v>1765000</v>
      </c>
      <c r="D17" s="1245" t="s">
        <v>888</v>
      </c>
      <c r="E17" s="1247">
        <v>400000</v>
      </c>
      <c r="F17" s="1247">
        <v>1765000</v>
      </c>
      <c r="G17" s="1254">
        <v>1759724</v>
      </c>
    </row>
    <row r="18" spans="1:7" ht="15.95" customHeight="1">
      <c r="A18" s="1246" t="s">
        <v>899</v>
      </c>
      <c r="B18" s="1247">
        <v>5043460</v>
      </c>
      <c r="C18" s="1247">
        <v>4999000</v>
      </c>
      <c r="D18" s="1245" t="s">
        <v>888</v>
      </c>
      <c r="E18" s="1247"/>
      <c r="F18" s="1247">
        <v>4602253</v>
      </c>
      <c r="G18" s="1254">
        <v>2497600</v>
      </c>
    </row>
    <row r="19" spans="1:7" s="710" customFormat="1">
      <c r="A19" s="1246" t="s">
        <v>894</v>
      </c>
      <c r="B19" s="1247">
        <v>2700020</v>
      </c>
      <c r="C19" s="1247">
        <v>2700020</v>
      </c>
      <c r="D19" s="1245" t="s">
        <v>888</v>
      </c>
      <c r="E19" s="1247"/>
      <c r="F19" s="1247">
        <v>2700020</v>
      </c>
      <c r="G19" s="1254">
        <v>2689225</v>
      </c>
    </row>
    <row r="20" spans="1:7" s="710" customFormat="1">
      <c r="A20" s="1263" t="s">
        <v>904</v>
      </c>
      <c r="B20" s="1247"/>
      <c r="C20" s="1247"/>
      <c r="D20" s="1245"/>
      <c r="E20" s="1249"/>
      <c r="F20" s="1247">
        <v>9798609</v>
      </c>
      <c r="G20" s="1254">
        <v>9798810</v>
      </c>
    </row>
    <row r="21" spans="1:7" s="710" customFormat="1">
      <c r="A21" s="1263" t="s">
        <v>901</v>
      </c>
      <c r="B21" s="1247"/>
      <c r="C21" s="1247"/>
      <c r="D21" s="1245"/>
      <c r="E21" s="1249"/>
      <c r="F21" s="1247"/>
      <c r="G21" s="1254">
        <v>215744</v>
      </c>
    </row>
    <row r="22" spans="1:7" s="710" customFormat="1">
      <c r="A22" s="1250" t="s">
        <v>902</v>
      </c>
      <c r="B22" s="1247"/>
      <c r="C22" s="1247"/>
      <c r="D22" s="1245"/>
      <c r="E22" s="1249"/>
      <c r="F22" s="1247"/>
      <c r="G22" s="1254">
        <v>461000</v>
      </c>
    </row>
    <row r="23" spans="1:7" s="710" customFormat="1">
      <c r="A23" s="1250" t="s">
        <v>898</v>
      </c>
      <c r="B23" s="1247"/>
      <c r="C23" s="1247"/>
      <c r="D23" s="1245"/>
      <c r="E23" s="1249"/>
      <c r="F23" s="1247"/>
      <c r="G23" s="1254">
        <v>1854200</v>
      </c>
    </row>
    <row r="24" spans="1:7" s="710" customFormat="1">
      <c r="A24" s="1250" t="s">
        <v>895</v>
      </c>
      <c r="B24" s="1247"/>
      <c r="C24" s="1247"/>
      <c r="D24" s="1245"/>
      <c r="E24" s="1249"/>
      <c r="F24" s="1247"/>
      <c r="G24" s="1254">
        <v>450000</v>
      </c>
    </row>
    <row r="25" spans="1:7" s="710" customFormat="1" ht="25.5">
      <c r="A25" s="1262" t="s">
        <v>903</v>
      </c>
      <c r="B25" s="1247"/>
      <c r="C25" s="1247"/>
      <c r="D25" s="1245"/>
      <c r="E25" s="1249"/>
      <c r="F25" s="1247"/>
      <c r="G25" s="1254">
        <v>622300</v>
      </c>
    </row>
    <row r="26" spans="1:7" ht="13.5" thickBot="1">
      <c r="A26" s="1255" t="s">
        <v>896</v>
      </c>
      <c r="B26" s="1256">
        <f>SUM(B5:B17)</f>
        <v>819973668</v>
      </c>
      <c r="C26" s="1256">
        <f>SUM(C5:C17)</f>
        <v>763630080</v>
      </c>
      <c r="D26" s="1257"/>
      <c r="E26" s="1256">
        <f>SUM(E5:E22)</f>
        <v>480202285</v>
      </c>
      <c r="F26" s="1256">
        <f>SUM(F5:F22)</f>
        <v>499053167</v>
      </c>
      <c r="G26" s="1258">
        <f>SUM(G5:G25)</f>
        <v>40896139</v>
      </c>
    </row>
  </sheetData>
  <printOptions horizontalCentered="1"/>
  <pageMargins left="0.78740157480314965" right="0.78740157480314965" top="0.98425196850393704" bottom="0.98425196850393704" header="0.78740157480314965" footer="0.78740157480314965"/>
  <pageSetup paperSize="9" scale="72" orientation="landscape" verticalDpi="300" r:id="rId1"/>
  <headerFooter alignWithMargins="0">
    <oddHeader>&amp;R&amp;"Times New Roman CE,Félkövér dőlt"&amp;11 7. melléklet a 4/2026. (V.28) önkormányzati rendelethez</oddHeader>
    <oddFooter>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G17" sqref="G17"/>
    </sheetView>
  </sheetViews>
  <sheetFormatPr defaultRowHeight="15.75"/>
  <cols>
    <col min="1" max="1" width="56.83203125" style="898" customWidth="1"/>
    <col min="2" max="4" width="15.83203125" style="893" customWidth="1"/>
    <col min="5" max="5" width="19.1640625" style="893" customWidth="1"/>
    <col min="6" max="7" width="15.83203125" style="893" customWidth="1"/>
    <col min="8" max="8" width="12.83203125" style="893" customWidth="1"/>
    <col min="9" max="9" width="13.83203125" style="893" customWidth="1"/>
    <col min="10" max="16384" width="9.33203125" style="893"/>
  </cols>
  <sheetData>
    <row r="1" spans="1:7" ht="24.75" customHeight="1">
      <c r="A1" s="285" t="s">
        <v>93</v>
      </c>
      <c r="B1" s="285"/>
      <c r="C1" s="285"/>
      <c r="D1" s="285"/>
      <c r="E1" s="285"/>
      <c r="F1" s="285"/>
      <c r="G1" s="285"/>
    </row>
    <row r="2" spans="1:7" ht="23.25" customHeight="1">
      <c r="A2" s="894"/>
      <c r="B2" s="895"/>
      <c r="C2" s="895"/>
      <c r="D2" s="895"/>
      <c r="E2" s="895"/>
      <c r="F2" s="1052" t="s">
        <v>664</v>
      </c>
      <c r="G2" s="1052"/>
    </row>
    <row r="3" spans="1:7" s="896" customFormat="1" ht="48.75" customHeight="1">
      <c r="A3" s="1053" t="s">
        <v>94</v>
      </c>
      <c r="B3" s="1053" t="s">
        <v>90</v>
      </c>
      <c r="C3" s="1053" t="s">
        <v>91</v>
      </c>
      <c r="D3" s="1053" t="s">
        <v>874</v>
      </c>
      <c r="E3" s="1053" t="s">
        <v>875</v>
      </c>
      <c r="F3" s="1054" t="s">
        <v>876</v>
      </c>
      <c r="G3" s="1053" t="s">
        <v>877</v>
      </c>
    </row>
    <row r="4" spans="1:7" s="895" customFormat="1" ht="15" customHeight="1">
      <c r="A4" s="1233">
        <v>1</v>
      </c>
      <c r="B4" s="1234">
        <v>2</v>
      </c>
      <c r="C4" s="1234">
        <v>3</v>
      </c>
      <c r="D4" s="1234">
        <v>4</v>
      </c>
      <c r="E4" s="1234">
        <v>5</v>
      </c>
      <c r="F4" s="1053">
        <v>6</v>
      </c>
      <c r="G4" s="1053" t="s">
        <v>92</v>
      </c>
    </row>
    <row r="5" spans="1:7" ht="15.95" customHeight="1">
      <c r="A5" s="883" t="s">
        <v>826</v>
      </c>
      <c r="B5" s="886">
        <v>356300000</v>
      </c>
      <c r="C5" s="1235" t="s">
        <v>878</v>
      </c>
      <c r="D5" s="1236">
        <v>314287958</v>
      </c>
      <c r="E5" s="1042">
        <v>33014000</v>
      </c>
      <c r="F5" s="1045"/>
      <c r="G5" s="1055">
        <v>17322275</v>
      </c>
    </row>
    <row r="6" spans="1:7" ht="15.95" customHeight="1">
      <c r="A6" s="885" t="s">
        <v>879</v>
      </c>
      <c r="B6" s="887">
        <v>134229767</v>
      </c>
      <c r="C6" s="1235" t="s">
        <v>878</v>
      </c>
      <c r="D6" s="1236">
        <v>115360130</v>
      </c>
      <c r="E6" s="887">
        <v>16407000</v>
      </c>
      <c r="F6" s="1045"/>
      <c r="G6" s="1055">
        <v>17842075</v>
      </c>
    </row>
    <row r="7" spans="1:7" ht="15.95" customHeight="1">
      <c r="A7" s="885" t="s">
        <v>814</v>
      </c>
      <c r="B7" s="886">
        <v>200300001</v>
      </c>
      <c r="C7" s="1235" t="s">
        <v>878</v>
      </c>
      <c r="D7" s="1236">
        <v>20300301</v>
      </c>
      <c r="E7" s="887">
        <v>180000000</v>
      </c>
      <c r="F7" s="1056"/>
      <c r="G7" s="1055"/>
    </row>
    <row r="8" spans="1:7" ht="15.95" customHeight="1">
      <c r="A8" s="884" t="s">
        <v>884</v>
      </c>
      <c r="B8" s="887">
        <v>23312712</v>
      </c>
      <c r="C8" s="1235" t="s">
        <v>880</v>
      </c>
      <c r="D8" s="1237"/>
      <c r="E8" s="887">
        <v>23513717</v>
      </c>
      <c r="F8" s="1056"/>
      <c r="G8" s="1055"/>
    </row>
    <row r="9" spans="1:7" ht="15.95" customHeight="1">
      <c r="A9" s="1043" t="s">
        <v>881</v>
      </c>
      <c r="B9" s="887">
        <v>8000000</v>
      </c>
      <c r="C9" s="1238" t="s">
        <v>880</v>
      </c>
      <c r="D9" s="1237"/>
      <c r="E9" s="887"/>
      <c r="F9" s="1056"/>
      <c r="G9" s="1055">
        <v>8351153</v>
      </c>
    </row>
    <row r="10" spans="1:7" ht="15.95" customHeight="1">
      <c r="A10" s="1043" t="s">
        <v>882</v>
      </c>
      <c r="B10" s="1237">
        <v>41949200</v>
      </c>
      <c r="C10" s="1238" t="s">
        <v>880</v>
      </c>
      <c r="D10" s="1237"/>
      <c r="E10" s="1237"/>
      <c r="F10" s="1056"/>
      <c r="G10" s="1055"/>
    </row>
    <row r="11" spans="1:7" ht="15.95" customHeight="1">
      <c r="A11" s="1194" t="s">
        <v>883</v>
      </c>
      <c r="B11" s="1239"/>
      <c r="C11" s="1238" t="s">
        <v>880</v>
      </c>
      <c r="D11" s="1239"/>
      <c r="E11" s="1240"/>
      <c r="F11" s="1056"/>
      <c r="G11" s="1055">
        <v>2586990</v>
      </c>
    </row>
    <row r="12" spans="1:7" ht="15.95" customHeight="1">
      <c r="A12" s="1264" t="s">
        <v>905</v>
      </c>
      <c r="B12" s="886"/>
      <c r="C12" s="1238" t="s">
        <v>880</v>
      </c>
      <c r="D12" s="1046"/>
      <c r="E12" s="886"/>
      <c r="F12" s="1056"/>
      <c r="G12" s="1055">
        <v>2235200</v>
      </c>
    </row>
    <row r="13" spans="1:7" ht="15.95" customHeight="1">
      <c r="A13" s="884"/>
      <c r="B13" s="886"/>
      <c r="C13" s="1044"/>
      <c r="D13" s="1046"/>
      <c r="E13" s="886"/>
      <c r="F13" s="1056"/>
      <c r="G13" s="1055"/>
    </row>
    <row r="14" spans="1:7" s="897" customFormat="1">
      <c r="A14" s="1078" t="s">
        <v>117</v>
      </c>
      <c r="B14" s="1057">
        <f>SUM(B5:B13)</f>
        <v>764091680</v>
      </c>
      <c r="C14" s="1057"/>
      <c r="D14" s="1057">
        <f>SUM(D5:D13)</f>
        <v>449948389</v>
      </c>
      <c r="E14" s="1057">
        <f>SUM(E5:E13)</f>
        <v>252934717</v>
      </c>
      <c r="F14" s="1057">
        <f>SUM(F5:F13)</f>
        <v>0</v>
      </c>
      <c r="G14" s="1057">
        <f>SUM(G5:G13)</f>
        <v>48337693</v>
      </c>
    </row>
  </sheetData>
  <printOptions horizontalCentered="1"/>
  <pageMargins left="0.78740157480314965" right="0.78740157480314965" top="0.98425196850393704" bottom="0.98425196850393704" header="0.78740157480314965" footer="0.78740157480314965"/>
  <pageSetup paperSize="9" scale="92" orientation="landscape" horizontalDpi="300" verticalDpi="300" r:id="rId1"/>
  <headerFooter alignWithMargins="0">
    <oddHeader>&amp;R&amp;"Times New Roman CE,Félkövér dőlt"&amp;12 8. melléklet a 4/2026. (V.28) önkormányzati rendelethez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P48"/>
  <sheetViews>
    <sheetView view="pageLayout" workbookViewId="0">
      <selection activeCell="I10" sqref="I10"/>
    </sheetView>
  </sheetViews>
  <sheetFormatPr defaultRowHeight="12.75"/>
  <cols>
    <col min="1" max="1" width="30" style="26" customWidth="1"/>
    <col min="2" max="10" width="12.6640625" style="26" bestFit="1" customWidth="1"/>
    <col min="11" max="11" width="12.6640625" style="26" customWidth="1"/>
    <col min="12" max="12" width="12.6640625" style="26" bestFit="1" customWidth="1"/>
    <col min="13" max="13" width="10" style="26" customWidth="1"/>
    <col min="14" max="15" width="11.1640625" style="26" bestFit="1" customWidth="1"/>
    <col min="16" max="16" width="10.1640625" style="26" bestFit="1" customWidth="1"/>
    <col min="17" max="16384" width="9.33203125" style="26"/>
  </cols>
  <sheetData>
    <row r="2" spans="1:16" ht="31.5" customHeight="1">
      <c r="A2" s="289" t="s">
        <v>95</v>
      </c>
      <c r="B2" s="1739" t="s">
        <v>840</v>
      </c>
      <c r="C2" s="1739"/>
      <c r="D2" s="1739"/>
      <c r="E2" s="1739"/>
      <c r="F2" s="1739"/>
      <c r="G2" s="1739"/>
      <c r="H2" s="1739"/>
      <c r="I2" s="1739"/>
      <c r="J2" s="1739"/>
      <c r="K2" s="1739"/>
      <c r="L2" s="1739"/>
      <c r="M2" s="290"/>
    </row>
    <row r="3" spans="1:16" ht="15.75" thickBo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288" t="s">
        <v>664</v>
      </c>
      <c r="M3" s="288"/>
    </row>
    <row r="4" spans="1:16" ht="13.5" thickBot="1">
      <c r="A4" s="301" t="s">
        <v>96</v>
      </c>
      <c r="B4" s="292" t="s">
        <v>97</v>
      </c>
      <c r="C4" s="292"/>
      <c r="D4" s="292"/>
      <c r="E4" s="292"/>
      <c r="F4" s="292"/>
      <c r="G4" s="292"/>
      <c r="H4" s="292"/>
      <c r="I4" s="292"/>
      <c r="J4" s="1740" t="s">
        <v>7</v>
      </c>
      <c r="K4" s="1741"/>
      <c r="L4" s="1741"/>
      <c r="M4" s="1742"/>
    </row>
    <row r="5" spans="1:16" ht="15" customHeight="1" thickBot="1">
      <c r="A5" s="302"/>
      <c r="B5" s="304" t="s">
        <v>98</v>
      </c>
      <c r="C5" s="291" t="s">
        <v>99</v>
      </c>
      <c r="D5" s="300" t="s">
        <v>100</v>
      </c>
      <c r="E5" s="300"/>
      <c r="F5" s="300"/>
      <c r="G5" s="300"/>
      <c r="H5" s="300"/>
      <c r="I5" s="300"/>
      <c r="J5" s="1743"/>
      <c r="K5" s="1744"/>
      <c r="L5" s="1744"/>
      <c r="M5" s="1745"/>
    </row>
    <row r="6" spans="1:16" ht="13.5" thickBot="1">
      <c r="A6" s="302"/>
      <c r="B6" s="304"/>
      <c r="C6" s="291"/>
      <c r="D6" s="106" t="s">
        <v>98</v>
      </c>
      <c r="E6" s="106" t="s">
        <v>99</v>
      </c>
      <c r="F6" s="106" t="s">
        <v>98</v>
      </c>
      <c r="G6" s="106" t="s">
        <v>99</v>
      </c>
      <c r="H6" s="106" t="s">
        <v>98</v>
      </c>
      <c r="I6" s="106" t="s">
        <v>99</v>
      </c>
      <c r="J6" s="1746"/>
      <c r="K6" s="1747"/>
      <c r="L6" s="1747"/>
      <c r="M6" s="1748"/>
    </row>
    <row r="7" spans="1:16" ht="42.75" thickBot="1">
      <c r="A7" s="303"/>
      <c r="B7" s="1749" t="s">
        <v>101</v>
      </c>
      <c r="C7" s="1750"/>
      <c r="D7" s="1749" t="s">
        <v>847</v>
      </c>
      <c r="E7" s="1750"/>
      <c r="F7" s="1749" t="s">
        <v>848</v>
      </c>
      <c r="G7" s="1750"/>
      <c r="H7" s="1751" t="s">
        <v>849</v>
      </c>
      <c r="I7" s="1752"/>
      <c r="J7" s="105" t="s">
        <v>906</v>
      </c>
      <c r="K7" s="106" t="s">
        <v>907</v>
      </c>
      <c r="L7" s="105" t="s">
        <v>102</v>
      </c>
      <c r="M7" s="106" t="s">
        <v>850</v>
      </c>
    </row>
    <row r="8" spans="1:16" ht="13.5" thickBot="1">
      <c r="A8" s="107">
        <v>1</v>
      </c>
      <c r="B8" s="105">
        <v>2</v>
      </c>
      <c r="C8" s="105">
        <v>3</v>
      </c>
      <c r="D8" s="108">
        <v>4</v>
      </c>
      <c r="E8" s="106">
        <v>5</v>
      </c>
      <c r="F8" s="106">
        <v>6</v>
      </c>
      <c r="G8" s="106">
        <v>7</v>
      </c>
      <c r="H8" s="105">
        <v>8</v>
      </c>
      <c r="I8" s="108">
        <v>9</v>
      </c>
      <c r="J8" s="108">
        <v>10</v>
      </c>
      <c r="K8" s="108">
        <v>11</v>
      </c>
      <c r="L8" s="108" t="s">
        <v>103</v>
      </c>
      <c r="M8" s="109" t="s">
        <v>104</v>
      </c>
    </row>
    <row r="9" spans="1:16">
      <c r="A9" s="110" t="s">
        <v>105</v>
      </c>
      <c r="B9" s="111"/>
      <c r="C9" s="118"/>
      <c r="D9" s="130"/>
      <c r="E9" s="130"/>
      <c r="F9" s="130"/>
      <c r="G9" s="130"/>
      <c r="H9" s="130"/>
      <c r="I9" s="130"/>
      <c r="J9" s="130"/>
      <c r="K9" s="130"/>
      <c r="L9" s="112">
        <f t="shared" ref="L9:L14" si="0">+J9+K9</f>
        <v>0</v>
      </c>
      <c r="M9" s="145" t="str">
        <f t="shared" ref="M9:M15" si="1">IF((C9&lt;&gt;0),ROUND((L9/C9)*100,1),"")</f>
        <v/>
      </c>
    </row>
    <row r="10" spans="1:16">
      <c r="A10" s="113" t="s">
        <v>106</v>
      </c>
      <c r="B10" s="114"/>
      <c r="C10" s="114"/>
      <c r="D10" s="115"/>
      <c r="E10" s="115"/>
      <c r="F10" s="115"/>
      <c r="G10" s="115"/>
      <c r="H10" s="115"/>
      <c r="I10" s="115"/>
      <c r="J10" s="869"/>
      <c r="K10" s="869"/>
      <c r="L10" s="116">
        <f t="shared" si="0"/>
        <v>0</v>
      </c>
      <c r="M10" s="146" t="str">
        <f t="shared" si="1"/>
        <v/>
      </c>
    </row>
    <row r="11" spans="1:16">
      <c r="A11" s="117" t="s">
        <v>645</v>
      </c>
      <c r="B11" s="133">
        <v>133000000</v>
      </c>
      <c r="C11" s="133">
        <v>133000000</v>
      </c>
      <c r="D11" s="133"/>
      <c r="E11" s="133">
        <v>132999999</v>
      </c>
      <c r="F11" s="133"/>
      <c r="G11" s="133"/>
      <c r="H11" s="133"/>
      <c r="I11" s="133"/>
      <c r="J11" s="133">
        <v>133000000</v>
      </c>
      <c r="K11" s="133">
        <v>0</v>
      </c>
      <c r="L11" s="116">
        <f t="shared" si="0"/>
        <v>133000000</v>
      </c>
      <c r="M11" s="146">
        <f t="shared" si="1"/>
        <v>100</v>
      </c>
    </row>
    <row r="12" spans="1:16">
      <c r="A12" s="117" t="s">
        <v>107</v>
      </c>
      <c r="B12" s="118"/>
      <c r="C12" s="133"/>
      <c r="D12" s="133"/>
      <c r="E12" s="133"/>
      <c r="F12" s="133"/>
      <c r="G12" s="133"/>
      <c r="H12" s="133"/>
      <c r="I12" s="133"/>
      <c r="J12" s="870"/>
      <c r="K12" s="870"/>
      <c r="L12" s="116">
        <f t="shared" si="0"/>
        <v>0</v>
      </c>
      <c r="M12" s="146" t="str">
        <f t="shared" si="1"/>
        <v/>
      </c>
    </row>
    <row r="13" spans="1:16">
      <c r="A13" s="117" t="s">
        <v>108</v>
      </c>
      <c r="B13" s="118">
        <v>2000001</v>
      </c>
      <c r="C13" s="133">
        <v>2000001</v>
      </c>
      <c r="D13" s="133"/>
      <c r="E13" s="133">
        <v>2000001</v>
      </c>
      <c r="F13" s="133"/>
      <c r="G13" s="133"/>
      <c r="H13" s="133"/>
      <c r="I13" s="133"/>
      <c r="J13" s="870"/>
      <c r="K13" s="870"/>
      <c r="L13" s="116">
        <f t="shared" si="0"/>
        <v>0</v>
      </c>
      <c r="M13" s="146">
        <f t="shared" si="1"/>
        <v>0</v>
      </c>
    </row>
    <row r="14" spans="1:16" ht="15" customHeight="1" thickBot="1">
      <c r="A14" s="119" t="s">
        <v>842</v>
      </c>
      <c r="B14" s="120"/>
      <c r="C14" s="137"/>
      <c r="D14" s="137"/>
      <c r="E14" s="137"/>
      <c r="F14" s="137"/>
      <c r="G14" s="137"/>
      <c r="H14" s="137"/>
      <c r="I14" s="137"/>
      <c r="J14" s="137"/>
      <c r="K14" s="137"/>
      <c r="L14" s="116">
        <f t="shared" si="0"/>
        <v>0</v>
      </c>
      <c r="M14" s="147" t="str">
        <f t="shared" si="1"/>
        <v/>
      </c>
    </row>
    <row r="15" spans="1:16" ht="13.5" thickBot="1">
      <c r="A15" s="121" t="s">
        <v>109</v>
      </c>
      <c r="B15" s="122">
        <f t="shared" ref="B15:L15" si="2">B9+SUM(B11:B14)</f>
        <v>135000001</v>
      </c>
      <c r="C15" s="122">
        <f t="shared" si="2"/>
        <v>135000001</v>
      </c>
      <c r="D15" s="122">
        <f t="shared" si="2"/>
        <v>0</v>
      </c>
      <c r="E15" s="122">
        <f t="shared" si="2"/>
        <v>135000000</v>
      </c>
      <c r="F15" s="122">
        <f t="shared" si="2"/>
        <v>0</v>
      </c>
      <c r="G15" s="122">
        <f t="shared" si="2"/>
        <v>0</v>
      </c>
      <c r="H15" s="122">
        <f t="shared" si="2"/>
        <v>0</v>
      </c>
      <c r="I15" s="122">
        <f t="shared" si="2"/>
        <v>0</v>
      </c>
      <c r="J15" s="122">
        <f t="shared" si="2"/>
        <v>133000000</v>
      </c>
      <c r="K15" s="122">
        <f t="shared" si="2"/>
        <v>0</v>
      </c>
      <c r="L15" s="122">
        <f t="shared" si="2"/>
        <v>133000000</v>
      </c>
      <c r="M15" s="278">
        <f t="shared" si="1"/>
        <v>98.5</v>
      </c>
      <c r="N15" s="871"/>
      <c r="O15" s="871"/>
      <c r="P15" s="871"/>
    </row>
    <row r="16" spans="1:16">
      <c r="A16" s="123"/>
      <c r="B16" s="124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</row>
    <row r="17" spans="1:13" ht="13.5" thickBot="1">
      <c r="A17" s="126" t="s">
        <v>110</v>
      </c>
      <c r="B17" s="127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</row>
    <row r="18" spans="1:13">
      <c r="A18" s="129" t="s">
        <v>111</v>
      </c>
      <c r="B18" s="111"/>
      <c r="C18" s="130"/>
      <c r="D18" s="130"/>
      <c r="E18" s="141"/>
      <c r="F18" s="130"/>
      <c r="G18" s="130"/>
      <c r="H18" s="130"/>
      <c r="I18" s="130"/>
      <c r="J18" s="130"/>
      <c r="K18" s="118"/>
      <c r="L18" s="131">
        <f t="shared" ref="L18:L23" si="3">+J18+K18</f>
        <v>0</v>
      </c>
      <c r="M18" s="145" t="str">
        <f t="shared" ref="M18:M24" si="4">IF((C18&lt;&gt;0),ROUND((L18/C18)*100,1),"")</f>
        <v/>
      </c>
    </row>
    <row r="19" spans="1:13">
      <c r="A19" s="132" t="s">
        <v>112</v>
      </c>
      <c r="B19" s="118">
        <v>126218224</v>
      </c>
      <c r="C19" s="118">
        <v>126218224</v>
      </c>
      <c r="D19" s="118"/>
      <c r="E19" s="118">
        <v>126218224</v>
      </c>
      <c r="F19" s="118"/>
      <c r="G19" s="118"/>
      <c r="H19" s="118"/>
      <c r="I19" s="118"/>
      <c r="J19" s="133">
        <v>109556862</v>
      </c>
      <c r="K19" s="118">
        <v>17842072</v>
      </c>
      <c r="L19" s="134">
        <f>J19+K19</f>
        <v>127398934</v>
      </c>
      <c r="M19" s="146">
        <f t="shared" si="4"/>
        <v>100.9</v>
      </c>
    </row>
    <row r="20" spans="1:13">
      <c r="A20" s="132" t="s">
        <v>113</v>
      </c>
      <c r="B20" s="118">
        <v>8781776</v>
      </c>
      <c r="C20" s="118">
        <v>8781776</v>
      </c>
      <c r="D20" s="118"/>
      <c r="E20" s="118">
        <v>8781776</v>
      </c>
      <c r="F20" s="118"/>
      <c r="G20" s="118"/>
      <c r="H20" s="118"/>
      <c r="I20" s="118"/>
      <c r="J20" s="133">
        <v>4573500</v>
      </c>
      <c r="K20" s="133">
        <v>500000</v>
      </c>
      <c r="L20" s="134">
        <f>J20+K20</f>
        <v>5073500</v>
      </c>
      <c r="M20" s="146">
        <f t="shared" si="4"/>
        <v>57.8</v>
      </c>
    </row>
    <row r="21" spans="1:13">
      <c r="A21" s="132" t="s">
        <v>114</v>
      </c>
      <c r="B21" s="118"/>
      <c r="C21" s="133"/>
      <c r="D21" s="133"/>
      <c r="E21" s="133"/>
      <c r="F21" s="133"/>
      <c r="G21" s="133"/>
      <c r="H21" s="133"/>
      <c r="I21" s="133"/>
      <c r="J21" s="133"/>
      <c r="K21" s="118"/>
      <c r="L21" s="134">
        <f t="shared" si="3"/>
        <v>0</v>
      </c>
      <c r="M21" s="146" t="str">
        <f t="shared" si="4"/>
        <v/>
      </c>
    </row>
    <row r="22" spans="1:13">
      <c r="A22" s="135"/>
      <c r="B22" s="118"/>
      <c r="C22" s="133"/>
      <c r="D22" s="133"/>
      <c r="E22" s="133"/>
      <c r="F22" s="133"/>
      <c r="G22" s="133"/>
      <c r="H22" s="133"/>
      <c r="I22" s="133"/>
      <c r="J22" s="133"/>
      <c r="K22" s="133"/>
      <c r="L22" s="134">
        <f t="shared" si="3"/>
        <v>0</v>
      </c>
      <c r="M22" s="146" t="str">
        <f t="shared" si="4"/>
        <v/>
      </c>
    </row>
    <row r="23" spans="1:13" ht="13.5" thickBot="1">
      <c r="A23" s="136"/>
      <c r="B23" s="120"/>
      <c r="C23" s="137"/>
      <c r="D23" s="137"/>
      <c r="E23" s="137"/>
      <c r="F23" s="137"/>
      <c r="G23" s="137"/>
      <c r="H23" s="137"/>
      <c r="I23" s="137"/>
      <c r="J23" s="137"/>
      <c r="K23" s="137"/>
      <c r="L23" s="134">
        <f t="shared" si="3"/>
        <v>0</v>
      </c>
      <c r="M23" s="147" t="str">
        <f t="shared" si="4"/>
        <v/>
      </c>
    </row>
    <row r="24" spans="1:13" ht="13.5" thickBot="1">
      <c r="A24" s="138" t="s">
        <v>115</v>
      </c>
      <c r="B24" s="122">
        <f t="shared" ref="B24:L24" si="5">SUM(B18:B23)</f>
        <v>135000000</v>
      </c>
      <c r="C24" s="122">
        <f t="shared" si="5"/>
        <v>135000000</v>
      </c>
      <c r="D24" s="122">
        <f t="shared" si="5"/>
        <v>0</v>
      </c>
      <c r="E24" s="122">
        <f t="shared" si="5"/>
        <v>135000000</v>
      </c>
      <c r="F24" s="122">
        <f t="shared" si="5"/>
        <v>0</v>
      </c>
      <c r="G24" s="122">
        <f t="shared" si="5"/>
        <v>0</v>
      </c>
      <c r="H24" s="122">
        <f t="shared" si="5"/>
        <v>0</v>
      </c>
      <c r="I24" s="122">
        <f t="shared" si="5"/>
        <v>0</v>
      </c>
      <c r="J24" s="122">
        <f t="shared" si="5"/>
        <v>114130362</v>
      </c>
      <c r="K24" s="122">
        <f t="shared" si="5"/>
        <v>18342072</v>
      </c>
      <c r="L24" s="122">
        <f t="shared" si="5"/>
        <v>132472434</v>
      </c>
      <c r="M24" s="278">
        <f t="shared" si="4"/>
        <v>98.1</v>
      </c>
    </row>
    <row r="25" spans="1:13">
      <c r="A25" s="598"/>
      <c r="B25" s="598"/>
      <c r="C25" s="598"/>
      <c r="D25" s="598"/>
      <c r="E25" s="598"/>
      <c r="F25" s="598"/>
      <c r="G25" s="598"/>
      <c r="H25" s="598"/>
      <c r="I25" s="598"/>
      <c r="J25" s="598"/>
      <c r="K25" s="598"/>
      <c r="L25" s="598"/>
      <c r="M25" s="598"/>
    </row>
    <row r="26" spans="1:13">
      <c r="A26" s="139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</row>
    <row r="27" spans="1:13" ht="15.75">
      <c r="A27" s="305" t="s">
        <v>957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</row>
    <row r="28" spans="1:13" ht="14.25" thickBo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88" t="s">
        <v>664</v>
      </c>
      <c r="M28" s="288"/>
    </row>
    <row r="29" spans="1:13" ht="13.5" thickBot="1">
      <c r="A29" s="298" t="s">
        <v>116</v>
      </c>
      <c r="B29" s="299"/>
      <c r="C29" s="299"/>
      <c r="D29" s="299"/>
      <c r="E29" s="299"/>
      <c r="F29" s="299"/>
      <c r="G29" s="299"/>
      <c r="H29" s="299"/>
      <c r="I29" s="299"/>
      <c r="J29" s="299"/>
      <c r="K29" s="140" t="s">
        <v>98</v>
      </c>
      <c r="L29" s="140" t="s">
        <v>99</v>
      </c>
      <c r="M29" s="140" t="s">
        <v>7</v>
      </c>
    </row>
    <row r="30" spans="1:13">
      <c r="A30" s="293" t="s">
        <v>215</v>
      </c>
      <c r="B30" s="294"/>
      <c r="C30" s="294"/>
      <c r="D30" s="294"/>
      <c r="E30" s="294"/>
      <c r="F30" s="294"/>
      <c r="G30" s="294"/>
      <c r="H30" s="294"/>
      <c r="I30" s="294"/>
      <c r="J30" s="294"/>
      <c r="K30" s="141"/>
      <c r="L30" s="142"/>
      <c r="M30" s="142"/>
    </row>
    <row r="31" spans="1:13" ht="13.5" thickBot="1">
      <c r="A31" s="295"/>
      <c r="B31" s="296"/>
      <c r="C31" s="296"/>
      <c r="D31" s="296"/>
      <c r="E31" s="296"/>
      <c r="F31" s="296"/>
      <c r="G31" s="296"/>
      <c r="H31" s="296"/>
      <c r="I31" s="296"/>
      <c r="J31" s="296"/>
      <c r="K31" s="143"/>
      <c r="L31" s="137"/>
      <c r="M31" s="137"/>
    </row>
    <row r="32" spans="1:13" ht="13.5" thickBot="1">
      <c r="A32" s="286" t="s">
        <v>117</v>
      </c>
      <c r="B32" s="287"/>
      <c r="C32" s="287"/>
      <c r="D32" s="287"/>
      <c r="E32" s="287"/>
      <c r="F32" s="287"/>
      <c r="G32" s="287"/>
      <c r="H32" s="287"/>
      <c r="I32" s="287"/>
      <c r="J32" s="287"/>
      <c r="K32" s="144">
        <f>SUM(K30:K31)</f>
        <v>0</v>
      </c>
      <c r="L32" s="144">
        <f>SUM(L30:L31)</f>
        <v>0</v>
      </c>
      <c r="M32" s="144">
        <f>SUM(M30:M31)</f>
        <v>0</v>
      </c>
    </row>
    <row r="48" spans="1:1">
      <c r="A48" s="27"/>
    </row>
  </sheetData>
  <mergeCells count="6">
    <mergeCell ref="B2:L2"/>
    <mergeCell ref="J4:M6"/>
    <mergeCell ref="B7:C7"/>
    <mergeCell ref="D7:E7"/>
    <mergeCell ref="F7:G7"/>
    <mergeCell ref="H7:I7"/>
  </mergeCells>
  <pageMargins left="0.7" right="0.7" top="0.75" bottom="0.75" header="0.3" footer="0.3"/>
  <pageSetup paperSize="9" scale="54" orientation="portrait" r:id="rId1"/>
  <headerFooter>
    <oddHeader>&amp;R9.sz melléklet a 4/2026.(V.28)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53</vt:i4>
      </vt:variant>
      <vt:variant>
        <vt:lpstr>Névvel ellátott tartományok</vt:lpstr>
      </vt:variant>
      <vt:variant>
        <vt:i4>16</vt:i4>
      </vt:variant>
    </vt:vector>
  </HeadingPairs>
  <TitlesOfParts>
    <vt:vector size="69" baseType="lpstr">
      <vt:lpstr>1..sz.mell.</vt:lpstr>
      <vt:lpstr>2.sz.mell. </vt:lpstr>
      <vt:lpstr>3.sz.mell.</vt:lpstr>
      <vt:lpstr>4.sz.mell.</vt:lpstr>
      <vt:lpstr>5.sz.mell  </vt:lpstr>
      <vt:lpstr>6.sz.mell  </vt:lpstr>
      <vt:lpstr>7.sz.mell.</vt:lpstr>
      <vt:lpstr>8.sz.mell.</vt:lpstr>
      <vt:lpstr>9.sz mell.</vt:lpstr>
      <vt:lpstr>10. sz mell.</vt:lpstr>
      <vt:lpstr>11 sz mell.</vt:lpstr>
      <vt:lpstr>12. sz. mell</vt:lpstr>
      <vt:lpstr>13..sz.mell.</vt:lpstr>
      <vt:lpstr>14.sz.mell.</vt:lpstr>
      <vt:lpstr>15..sz.mell.</vt:lpstr>
      <vt:lpstr>16. sz. mell</vt:lpstr>
      <vt:lpstr>17. sz. mell</vt:lpstr>
      <vt:lpstr>18. sz. mell</vt:lpstr>
      <vt:lpstr>19.sz.mell.</vt:lpstr>
      <vt:lpstr>20.sz.mell.</vt:lpstr>
      <vt:lpstr>21.sz.mell.</vt:lpstr>
      <vt:lpstr>22. sz. mell.</vt:lpstr>
      <vt:lpstr>23.sz.mell.</vt:lpstr>
      <vt:lpstr>24.sz.mell.</vt:lpstr>
      <vt:lpstr>25.sz.mell.</vt:lpstr>
      <vt:lpstr>26. sz. mell.</vt:lpstr>
      <vt:lpstr>27. sz.mell.</vt:lpstr>
      <vt:lpstr>28.sz.mell.</vt:lpstr>
      <vt:lpstr>29.sz.mell.</vt:lpstr>
      <vt:lpstr>30.sz.mell.</vt:lpstr>
      <vt:lpstr>31.sz.mell.</vt:lpstr>
      <vt:lpstr>32.sz.mell.</vt:lpstr>
      <vt:lpstr>33.sz.mell.</vt:lpstr>
      <vt:lpstr>34.sz.mell.</vt:lpstr>
      <vt:lpstr>35. sz. mell</vt:lpstr>
      <vt:lpstr>36.sz.mell</vt:lpstr>
      <vt:lpstr>37.sz.mell.</vt:lpstr>
      <vt:lpstr>38.sz.mell.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6. tájékoztató tábla</vt:lpstr>
      <vt:lpstr>7. tájékoztató tábla</vt:lpstr>
      <vt:lpstr>8.tájékoztató tábla</vt:lpstr>
      <vt:lpstr>9.sz tájékoztató tábla</vt:lpstr>
      <vt:lpstr>10. tájékoztató tábla</vt:lpstr>
      <vt:lpstr>11. tájékoztató tábla </vt:lpstr>
      <vt:lpstr>12. tájékoztató tábla</vt:lpstr>
      <vt:lpstr>13.tájékoztató tábla</vt:lpstr>
      <vt:lpstr>14.tájékoztató tábla</vt:lpstr>
      <vt:lpstr>Munka1</vt:lpstr>
      <vt:lpstr>'12. sz. mell'!Nyomtatási_cím</vt:lpstr>
      <vt:lpstr>'16. sz. mell'!Nyomtatási_cím</vt:lpstr>
      <vt:lpstr>'17. sz. mell'!Nyomtatási_cím</vt:lpstr>
      <vt:lpstr>'18. sz. mell'!Nyomtatási_cím</vt:lpstr>
      <vt:lpstr>'22. sz. mell.'!Nyomtatási_cím</vt:lpstr>
      <vt:lpstr>'26. sz. mell.'!Nyomtatási_cím</vt:lpstr>
      <vt:lpstr>'7. tájékoztató tábla'!Nyomtatási_cím</vt:lpstr>
      <vt:lpstr>'7.sz.mell.'!Nyomtatási_cím</vt:lpstr>
      <vt:lpstr>'1..sz.mell.'!Nyomtatási_terület</vt:lpstr>
      <vt:lpstr>'1.tájékoztató'!Nyomtatási_terület</vt:lpstr>
      <vt:lpstr>'2.sz.mell. '!Nyomtatási_terület</vt:lpstr>
      <vt:lpstr>'22. sz. mell.'!Nyomtatási_terület</vt:lpstr>
      <vt:lpstr>'3.sz.mell.'!Nyomtatási_terület</vt:lpstr>
      <vt:lpstr>'30.sz.mell.'!Nyomtatási_terület</vt:lpstr>
      <vt:lpstr>'4.sz.mell.'!Nyomtatási_terület</vt:lpstr>
      <vt:lpstr>'5.sz.mell  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user01</cp:lastModifiedBy>
  <cp:lastPrinted>2026-06-02T12:35:26Z</cp:lastPrinted>
  <dcterms:created xsi:type="dcterms:W3CDTF">1999-10-30T10:30:45Z</dcterms:created>
  <dcterms:modified xsi:type="dcterms:W3CDTF">2026-06-02T13:43:29Z</dcterms:modified>
</cp:coreProperties>
</file>